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lipt\Desktop\Processing 2021-2022\"/>
    </mc:Choice>
  </mc:AlternateContent>
  <xr:revisionPtr revIDLastSave="0" documentId="13_ncr:1_{91E17DA5-7A2D-4781-9B82-761E5CE10513}" xr6:coauthVersionLast="45" xr6:coauthVersionMax="45" xr10:uidLastSave="{00000000-0000-0000-0000-000000000000}"/>
  <bookViews>
    <workbookView xWindow="-108" yWindow="-108" windowWidth="23256" windowHeight="12576" xr2:uid="{703F30EF-5062-439A-9BEA-A6F89405790E}"/>
  </bookViews>
  <sheets>
    <sheet name="Summary" sheetId="1" r:id="rId1"/>
    <sheet name="Alpha - Mozz" sheetId="120" r:id="rId2"/>
    <sheet name="Asian - Beef Sp." sheetId="121" r:id="rId3"/>
    <sheet name="Asian - Chicken Legs" sheetId="122" r:id="rId4"/>
    <sheet name="Bake Crafters - Beef" sheetId="133" r:id="rId5"/>
    <sheet name="Bake Crafters - Cheese Barrel" sheetId="134" r:id="rId6"/>
    <sheet name="Basic - Pinto" sheetId="136" r:id="rId7"/>
    <sheet name="Basic - Potato Dehy" sheetId="137" r:id="rId8"/>
    <sheet name="Bongards - Cheese Barrel" sheetId="192" r:id="rId9"/>
    <sheet name="Brookwood - Pork" sheetId="123" r:id="rId10"/>
    <sheet name="Brookwood - Turkey Thighs" sheetId="124" r:id="rId11"/>
    <sheet name="Butterball - Turkey" sheetId="125" r:id="rId12"/>
    <sheet name="Cains - Oil" sheetId="126" r:id="rId13"/>
    <sheet name="Cargill - Eggs" sheetId="191" r:id="rId14"/>
    <sheet name="Cargill - Turkey" sheetId="127" r:id="rId15"/>
    <sheet name="Cavendish - Potato" sheetId="129" r:id="rId16"/>
    <sheet name="Channel - Pollock" sheetId="130" r:id="rId17"/>
    <sheet name="Chefs Corner -Chicken leg" sheetId="198" r:id="rId18"/>
    <sheet name="Cherry Central - Apples" sheetId="199" r:id="rId19"/>
    <sheet name="Cherry Central - Cherry" sheetId="201" r:id="rId20"/>
    <sheet name="Comida Vida - Chicken LG" sheetId="128" r:id="rId21"/>
    <sheet name="Comida Vida - Beef Trim" sheetId="131" r:id="rId22"/>
    <sheet name="Comida Vida - Beef" sheetId="132" r:id="rId23"/>
    <sheet name="Conagra - Mozzarella" sheetId="135" r:id="rId24"/>
    <sheet name="Del Monte - Peaches" sheetId="138" r:id="rId25"/>
    <sheet name="Del Monte - Pears" sheetId="139" r:id="rId26"/>
    <sheet name="ES Foods - Cheese Barrel" sheetId="140" r:id="rId27"/>
    <sheet name="ES Foods - Mozz" sheetId="143" r:id="rId28"/>
    <sheet name="Fathers Table - Mozzarella" sheetId="184" r:id="rId29"/>
    <sheet name="Highliner - Pollock" sheetId="144" r:id="rId30"/>
    <sheet name="Idahoan - Potato Dehy" sheetId="145" r:id="rId31"/>
    <sheet name="Integrated -  Am. Cheese" sheetId="205" r:id="rId32"/>
    <sheet name="J&amp;J Flour Pretzels" sheetId="203" r:id="rId33"/>
    <sheet name="J&amp;J Flour Cookie" sheetId="204" r:id="rId34"/>
    <sheet name="Jennie-O - Turkey" sheetId="194" r:id="rId35"/>
    <sheet name="JTM Cheese Barrel" sheetId="146" r:id="rId36"/>
    <sheet name="JTM - Beef" sheetId="147" r:id="rId37"/>
    <sheet name="JTM - Pork" sheetId="148" r:id="rId38"/>
    <sheet name="JTM - Turkey thighs" sheetId="149" r:id="rId39"/>
    <sheet name="Kasas - Mozzarella" sheetId="206" r:id="rId40"/>
    <sheet name="Kraft Heinz - Tomato" sheetId="150" r:id="rId41"/>
    <sheet name="LOL - Cheese Barrel" sheetId="151" r:id="rId42"/>
    <sheet name="Maid-Rite - Beef" sheetId="152" r:id="rId43"/>
    <sheet name="Maid-Rite - Pork" sheetId="153" r:id="rId44"/>
    <sheet name="McCain - Potato" sheetId="154" r:id="rId45"/>
    <sheet name="McCain - Sw. Potato" sheetId="155" r:id="rId46"/>
    <sheet name="MCI - Ched Cheese" sheetId="156" r:id="rId47"/>
    <sheet name="Michaels - Eggs" sheetId="157" r:id="rId48"/>
    <sheet name="Mickeys - Mozz Pt Skim &amp; ched." sheetId="207" r:id="rId49"/>
    <sheet name="Nardone - Mozzarella" sheetId="158" r:id="rId50"/>
    <sheet name="National FG - Apples" sheetId="159" r:id="rId51"/>
    <sheet name="National FG - Pears" sheetId="160" r:id="rId52"/>
    <sheet name="National FG - Peaches" sheetId="161" r:id="rId53"/>
    <sheet name="Peterson - Apples" sheetId="162" r:id="rId54"/>
    <sheet name="Piazza, SA - Mozzarella" sheetId="163" r:id="rId55"/>
    <sheet name="Pilgrims Pride - Chicken LG" sheetId="164" r:id="rId56"/>
    <sheet name="Pilgrims Pride -Chicken SM" sheetId="165" r:id="rId57"/>
    <sheet name="Red Gold - Tomato" sheetId="173" r:id="rId58"/>
    <sheet name="Rich Chick - Chicken" sheetId="197" r:id="rId59"/>
    <sheet name="Rich Prod - Flour" sheetId="185" r:id="rId60"/>
    <sheet name="Rich Prod - Mozzarella" sheetId="186" r:id="rId61"/>
    <sheet name="S&amp;F - Mozz Pt Skim" sheetId="202" r:id="rId62"/>
    <sheet name="Schwans - Chicken Leg" sheetId="187" r:id="rId63"/>
    <sheet name="Schwans Flour" sheetId="188" r:id="rId64"/>
    <sheet name="Schwans Mozzarella" sheetId="189" r:id="rId65"/>
    <sheet name="Schwans Tomato" sheetId="190" r:id="rId66"/>
    <sheet name="Simplot - Potato" sheetId="174" r:id="rId67"/>
    <sheet name="Simplot - SW. Potato" sheetId="175" r:id="rId68"/>
    <sheet name="Smuckers - Peanut" sheetId="176" r:id="rId69"/>
    <sheet name="Tabatchnick - Blueberries" sheetId="179" r:id="rId70"/>
    <sheet name="Tabatchnick - Cheese Barrel" sheetId="177" r:id="rId71"/>
    <sheet name="Tabatchnick - Strawberries" sheetId="178" r:id="rId72"/>
    <sheet name="Tasty Brands - Cheese Barrel" sheetId="193" r:id="rId73"/>
    <sheet name="Trident - Pollock" sheetId="180" r:id="rId74"/>
    <sheet name="Tyson - Beef" sheetId="181" r:id="rId75"/>
    <sheet name="Tyson - Chicken Lg" sheetId="182" r:id="rId76"/>
    <sheet name="Tyson - Mozzarella" sheetId="183" r:id="rId77"/>
    <sheet name="Yangs - Chicken legs" sheetId="196" r:id="rId78"/>
  </sheets>
  <externalReferences>
    <externalReference r:id="rId79"/>
  </externalReferences>
  <definedNames>
    <definedName name="SEPDS">[1]Sheet2!$A$1:$L$301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73" l="1"/>
  <c r="I13" i="140" l="1"/>
  <c r="I12" i="140"/>
  <c r="I11" i="140"/>
  <c r="I10" i="140"/>
  <c r="I9" i="140"/>
  <c r="I8" i="140"/>
  <c r="I7" i="140"/>
  <c r="I6" i="140"/>
  <c r="I5" i="140"/>
  <c r="I4" i="140"/>
  <c r="I13" i="120"/>
  <c r="I6" i="207" l="1"/>
  <c r="I5" i="207"/>
  <c r="I4" i="207"/>
  <c r="I7" i="207" l="1"/>
  <c r="G51" i="1" s="1"/>
  <c r="I6" i="206" l="1"/>
  <c r="I5" i="206"/>
  <c r="I4" i="206"/>
  <c r="I7" i="206" l="1"/>
  <c r="G39" i="1" s="1"/>
  <c r="I13" i="198"/>
  <c r="I12" i="198"/>
  <c r="I11" i="198"/>
  <c r="I10" i="198"/>
  <c r="I9" i="198"/>
  <c r="I8" i="198"/>
  <c r="I7" i="198"/>
  <c r="I6" i="198"/>
  <c r="I5" i="198"/>
  <c r="I4" i="198"/>
  <c r="I14" i="198" l="1"/>
  <c r="G8" i="1" s="1"/>
  <c r="I13" i="205"/>
  <c r="G13" i="205"/>
  <c r="I12" i="205"/>
  <c r="G12" i="205"/>
  <c r="I11" i="205"/>
  <c r="G11" i="205"/>
  <c r="I10" i="205"/>
  <c r="G10" i="205"/>
  <c r="I9" i="205"/>
  <c r="G9" i="205"/>
  <c r="I8" i="205"/>
  <c r="G8" i="205"/>
  <c r="I7" i="205"/>
  <c r="G7" i="205"/>
  <c r="I6" i="205"/>
  <c r="G6" i="205"/>
  <c r="I5" i="205"/>
  <c r="G5" i="205"/>
  <c r="I4" i="205"/>
  <c r="I14" i="205" s="1"/>
  <c r="G52" i="1" s="1"/>
  <c r="G4" i="205"/>
  <c r="I13" i="204" l="1"/>
  <c r="G13" i="204"/>
  <c r="I12" i="204"/>
  <c r="G12" i="204"/>
  <c r="I11" i="204"/>
  <c r="G11" i="204"/>
  <c r="I10" i="204"/>
  <c r="G10" i="204"/>
  <c r="I9" i="204"/>
  <c r="G9" i="204"/>
  <c r="I8" i="204"/>
  <c r="G8" i="204"/>
  <c r="I7" i="204"/>
  <c r="G7" i="204"/>
  <c r="I6" i="204"/>
  <c r="G6" i="204"/>
  <c r="I5" i="204"/>
  <c r="G5" i="204"/>
  <c r="I4" i="204"/>
  <c r="G4" i="204"/>
  <c r="I14" i="204" l="1"/>
  <c r="G72" i="1" s="1"/>
  <c r="I13" i="203" l="1"/>
  <c r="G13" i="203"/>
  <c r="I12" i="203"/>
  <c r="G12" i="203"/>
  <c r="I11" i="203"/>
  <c r="G11" i="203"/>
  <c r="I10" i="203"/>
  <c r="I14" i="203" s="1"/>
  <c r="G71" i="1" s="1"/>
  <c r="G10" i="203"/>
  <c r="I9" i="203"/>
  <c r="G9" i="203"/>
  <c r="I8" i="203"/>
  <c r="G8" i="203"/>
  <c r="I7" i="203"/>
  <c r="G7" i="203"/>
  <c r="I6" i="203"/>
  <c r="G6" i="203"/>
  <c r="I5" i="203"/>
  <c r="G5" i="203"/>
  <c r="I4" i="203"/>
  <c r="G4" i="203"/>
  <c r="I13" i="202" l="1"/>
  <c r="I12" i="202"/>
  <c r="I11" i="202"/>
  <c r="I10" i="202"/>
  <c r="I9" i="202"/>
  <c r="I8" i="202"/>
  <c r="I7" i="202"/>
  <c r="I6" i="202"/>
  <c r="I5" i="202"/>
  <c r="I4" i="202"/>
  <c r="I14" i="202" l="1"/>
  <c r="G50" i="1" s="1"/>
  <c r="E50" i="1" s="1"/>
  <c r="I5" i="201"/>
  <c r="I4" i="201"/>
  <c r="I6" i="201" l="1"/>
  <c r="G86" i="1" s="1"/>
  <c r="E86" i="1" s="1"/>
  <c r="I12" i="199"/>
  <c r="I11" i="199"/>
  <c r="I10" i="199"/>
  <c r="I9" i="199"/>
  <c r="I8" i="199"/>
  <c r="I7" i="199"/>
  <c r="I6" i="199"/>
  <c r="I5" i="199"/>
  <c r="I4" i="199"/>
  <c r="I13" i="199" l="1"/>
  <c r="G78" i="1" s="1"/>
  <c r="I13" i="197" l="1"/>
  <c r="I12" i="197"/>
  <c r="I11" i="197"/>
  <c r="I10" i="197"/>
  <c r="I9" i="197"/>
  <c r="I8" i="197"/>
  <c r="I7" i="197"/>
  <c r="I6" i="197"/>
  <c r="I5" i="197"/>
  <c r="I4" i="197"/>
  <c r="I14" i="197" l="1"/>
  <c r="G5" i="1" s="1"/>
  <c r="I13" i="196"/>
  <c r="I12" i="196"/>
  <c r="I11" i="196"/>
  <c r="I10" i="196"/>
  <c r="I9" i="196"/>
  <c r="I8" i="196"/>
  <c r="I7" i="196"/>
  <c r="I6" i="196"/>
  <c r="I5" i="196"/>
  <c r="I4" i="196"/>
  <c r="I14" i="196" l="1"/>
  <c r="G10" i="1" s="1"/>
  <c r="I13" i="194"/>
  <c r="I12" i="194"/>
  <c r="I11" i="194"/>
  <c r="I10" i="194"/>
  <c r="I9" i="194"/>
  <c r="I8" i="194"/>
  <c r="I7" i="194"/>
  <c r="I6" i="194"/>
  <c r="I5" i="194"/>
  <c r="I4" i="194"/>
  <c r="I14" i="194" l="1"/>
  <c r="G12" i="1" s="1"/>
  <c r="I13" i="193"/>
  <c r="I12" i="193"/>
  <c r="I11" i="193"/>
  <c r="I10" i="193"/>
  <c r="I9" i="193"/>
  <c r="I8" i="193"/>
  <c r="I7" i="193"/>
  <c r="I6" i="193"/>
  <c r="I5" i="193"/>
  <c r="I4" i="193"/>
  <c r="I14" i="193" l="1"/>
  <c r="G45" i="1" s="1"/>
  <c r="H14" i="192"/>
  <c r="G46" i="1" s="1"/>
  <c r="I13" i="192"/>
  <c r="G13" i="192"/>
  <c r="I12" i="192"/>
  <c r="G12" i="192"/>
  <c r="I11" i="192"/>
  <c r="G11" i="192"/>
  <c r="I10" i="192"/>
  <c r="G10" i="192"/>
  <c r="I9" i="192"/>
  <c r="G9" i="192"/>
  <c r="I8" i="192"/>
  <c r="G8" i="192"/>
  <c r="I7" i="192"/>
  <c r="G7" i="192"/>
  <c r="I6" i="192"/>
  <c r="G6" i="192"/>
  <c r="I5" i="192"/>
  <c r="G5" i="192"/>
  <c r="I4" i="192"/>
  <c r="I14" i="192" s="1"/>
  <c r="G4" i="192"/>
  <c r="I13" i="191" l="1"/>
  <c r="G13" i="191"/>
  <c r="I12" i="191"/>
  <c r="G12" i="191"/>
  <c r="I11" i="191"/>
  <c r="G11" i="191"/>
  <c r="I10" i="191"/>
  <c r="G10" i="191"/>
  <c r="I9" i="191"/>
  <c r="G9" i="191"/>
  <c r="I8" i="191"/>
  <c r="G8" i="191"/>
  <c r="I7" i="191"/>
  <c r="G7" i="191"/>
  <c r="I6" i="191"/>
  <c r="G6" i="191"/>
  <c r="I5" i="191"/>
  <c r="G5" i="191"/>
  <c r="I4" i="191"/>
  <c r="G4" i="191"/>
  <c r="I14" i="191" l="1"/>
  <c r="G18" i="1" s="1"/>
  <c r="I13" i="190"/>
  <c r="I12" i="190"/>
  <c r="I11" i="190"/>
  <c r="I10" i="190"/>
  <c r="I9" i="190"/>
  <c r="I8" i="190"/>
  <c r="I7" i="190"/>
  <c r="I6" i="190"/>
  <c r="I5" i="190"/>
  <c r="I4" i="190"/>
  <c r="I14" i="190" l="1"/>
  <c r="G63" i="1" s="1"/>
  <c r="I13" i="189"/>
  <c r="I12" i="189"/>
  <c r="I11" i="189"/>
  <c r="I10" i="189"/>
  <c r="I9" i="189"/>
  <c r="I8" i="189"/>
  <c r="I7" i="189"/>
  <c r="I6" i="189"/>
  <c r="I5" i="189"/>
  <c r="I4" i="189"/>
  <c r="I14" i="189" l="1"/>
  <c r="G38" i="1" s="1"/>
  <c r="I13" i="188"/>
  <c r="I12" i="188"/>
  <c r="I11" i="188"/>
  <c r="I10" i="188"/>
  <c r="I9" i="188"/>
  <c r="I8" i="188"/>
  <c r="I7" i="188"/>
  <c r="I6" i="188"/>
  <c r="I5" i="188"/>
  <c r="I4" i="188"/>
  <c r="I14" i="188" l="1"/>
  <c r="G70" i="1" s="1"/>
  <c r="I7" i="187"/>
  <c r="I6" i="187"/>
  <c r="I5" i="187"/>
  <c r="I4" i="187"/>
  <c r="I8" i="187" s="1"/>
  <c r="G9" i="1" s="1"/>
  <c r="I9" i="186" l="1"/>
  <c r="I8" i="186"/>
  <c r="I7" i="186"/>
  <c r="I6" i="186"/>
  <c r="I5" i="186"/>
  <c r="I4" i="186"/>
  <c r="I10" i="186" s="1"/>
  <c r="G42" i="1" s="1"/>
  <c r="I13" i="185" l="1"/>
  <c r="I12" i="185"/>
  <c r="I11" i="185"/>
  <c r="I10" i="185"/>
  <c r="I9" i="185"/>
  <c r="I8" i="185"/>
  <c r="I7" i="185"/>
  <c r="I6" i="185"/>
  <c r="I5" i="185"/>
  <c r="I4" i="185"/>
  <c r="I14" i="185" l="1"/>
  <c r="G69" i="1" s="1"/>
  <c r="I9" i="184"/>
  <c r="I8" i="184"/>
  <c r="I7" i="184"/>
  <c r="I6" i="184"/>
  <c r="I5" i="184"/>
  <c r="I4" i="184"/>
  <c r="I10" i="184" l="1"/>
  <c r="G37" i="1" s="1"/>
  <c r="I13" i="183"/>
  <c r="I12" i="183"/>
  <c r="I11" i="183"/>
  <c r="I10" i="183"/>
  <c r="I9" i="183"/>
  <c r="I8" i="183"/>
  <c r="I7" i="183"/>
  <c r="I6" i="183"/>
  <c r="I5" i="183"/>
  <c r="I4" i="183"/>
  <c r="I14" i="183" l="1"/>
  <c r="G33" i="1" s="1"/>
  <c r="I13" i="182"/>
  <c r="I12" i="182"/>
  <c r="I11" i="182"/>
  <c r="I10" i="182"/>
  <c r="I9" i="182"/>
  <c r="I8" i="182"/>
  <c r="I7" i="182"/>
  <c r="I6" i="182"/>
  <c r="I5" i="182"/>
  <c r="I4" i="182"/>
  <c r="I14" i="182" l="1"/>
  <c r="G2" i="1" s="1"/>
  <c r="I13" i="181"/>
  <c r="I12" i="181"/>
  <c r="I11" i="181"/>
  <c r="I10" i="181"/>
  <c r="I9" i="181"/>
  <c r="I8" i="181"/>
  <c r="I7" i="181"/>
  <c r="I6" i="181"/>
  <c r="I5" i="181"/>
  <c r="I4" i="181"/>
  <c r="I14" i="181" l="1"/>
  <c r="G21" i="1" s="1"/>
  <c r="I13" i="180"/>
  <c r="I12" i="180"/>
  <c r="I11" i="180"/>
  <c r="I10" i="180"/>
  <c r="I9" i="180"/>
  <c r="I8" i="180"/>
  <c r="I7" i="180"/>
  <c r="I6" i="180"/>
  <c r="I5" i="180"/>
  <c r="I4" i="180"/>
  <c r="I14" i="180" l="1"/>
  <c r="G76" i="1" s="1"/>
  <c r="I4" i="179"/>
  <c r="I5" i="179" s="1"/>
  <c r="G85" i="1" s="1"/>
  <c r="E85" i="1" s="1"/>
  <c r="I4" i="178" l="1"/>
  <c r="I5" i="178" s="1"/>
  <c r="G87" i="1" s="1"/>
  <c r="I11" i="177" l="1"/>
  <c r="I10" i="177"/>
  <c r="I9" i="177"/>
  <c r="I8" i="177"/>
  <c r="I7" i="177"/>
  <c r="I6" i="177"/>
  <c r="I5" i="177"/>
  <c r="I4" i="177"/>
  <c r="I12" i="177" l="1"/>
  <c r="G44" i="1" s="1"/>
  <c r="I9" i="176"/>
  <c r="G9" i="176"/>
  <c r="I8" i="176"/>
  <c r="G8" i="176"/>
  <c r="I7" i="176"/>
  <c r="G7" i="176"/>
  <c r="I6" i="176"/>
  <c r="G6" i="176"/>
  <c r="I5" i="176"/>
  <c r="G5" i="176"/>
  <c r="I4" i="176"/>
  <c r="I10" i="176" s="1"/>
  <c r="G89" i="1" s="1"/>
  <c r="G4" i="176"/>
  <c r="I12" i="175" l="1"/>
  <c r="G12" i="175"/>
  <c r="I11" i="175"/>
  <c r="G11" i="175"/>
  <c r="I10" i="175"/>
  <c r="G10" i="175"/>
  <c r="I9" i="175"/>
  <c r="G9" i="175"/>
  <c r="I8" i="175"/>
  <c r="G8" i="175"/>
  <c r="I7" i="175"/>
  <c r="G7" i="175"/>
  <c r="I6" i="175"/>
  <c r="G6" i="175"/>
  <c r="I5" i="175"/>
  <c r="G5" i="175"/>
  <c r="I4" i="175"/>
  <c r="G4" i="175"/>
  <c r="I13" i="175" l="1"/>
  <c r="G59" i="1" s="1"/>
  <c r="I13" i="174"/>
  <c r="G13" i="174"/>
  <c r="I12" i="174"/>
  <c r="G12" i="174"/>
  <c r="I11" i="174"/>
  <c r="G11" i="174"/>
  <c r="I10" i="174"/>
  <c r="G10" i="174"/>
  <c r="I9" i="174"/>
  <c r="G9" i="174"/>
  <c r="I8" i="174"/>
  <c r="G8" i="174"/>
  <c r="I7" i="174"/>
  <c r="G7" i="174"/>
  <c r="I6" i="174"/>
  <c r="G6" i="174"/>
  <c r="I5" i="174"/>
  <c r="G5" i="174"/>
  <c r="I4" i="174"/>
  <c r="I14" i="174" s="1"/>
  <c r="G57" i="1" s="1"/>
  <c r="G4" i="174"/>
  <c r="I13" i="173" l="1"/>
  <c r="I12" i="173"/>
  <c r="I10" i="173"/>
  <c r="I9" i="173"/>
  <c r="I8" i="173"/>
  <c r="I7" i="173"/>
  <c r="I6" i="173"/>
  <c r="I5" i="173"/>
  <c r="I4" i="173"/>
  <c r="I14" i="173" l="1"/>
  <c r="G64" i="1" s="1"/>
  <c r="I5" i="165"/>
  <c r="I4" i="165"/>
  <c r="I6" i="165" s="1"/>
  <c r="G6" i="1" s="1"/>
  <c r="I13" i="164" l="1"/>
  <c r="G13" i="164"/>
  <c r="I12" i="164"/>
  <c r="G12" i="164"/>
  <c r="I11" i="164"/>
  <c r="G11" i="164"/>
  <c r="I10" i="164"/>
  <c r="G10" i="164"/>
  <c r="I9" i="164"/>
  <c r="G9" i="164"/>
  <c r="I8" i="164"/>
  <c r="G8" i="164"/>
  <c r="I7" i="164"/>
  <c r="G7" i="164"/>
  <c r="I6" i="164"/>
  <c r="G6" i="164"/>
  <c r="I5" i="164"/>
  <c r="G5" i="164"/>
  <c r="I4" i="164"/>
  <c r="G4" i="164"/>
  <c r="I14" i="164" l="1"/>
  <c r="G4" i="1" s="1"/>
  <c r="I13" i="163"/>
  <c r="I12" i="163"/>
  <c r="I11" i="163"/>
  <c r="I10" i="163"/>
  <c r="I9" i="163"/>
  <c r="I8" i="163"/>
  <c r="I7" i="163"/>
  <c r="I6" i="163"/>
  <c r="I5" i="163"/>
  <c r="I4" i="163"/>
  <c r="I14" i="163" l="1"/>
  <c r="G41" i="1" s="1"/>
  <c r="I13" i="162"/>
  <c r="G13" i="162"/>
  <c r="I12" i="162"/>
  <c r="G12" i="162"/>
  <c r="I11" i="162"/>
  <c r="G11" i="162"/>
  <c r="I10" i="162"/>
  <c r="G10" i="162"/>
  <c r="I9" i="162"/>
  <c r="G9" i="162"/>
  <c r="I8" i="162"/>
  <c r="G8" i="162"/>
  <c r="I7" i="162"/>
  <c r="G7" i="162"/>
  <c r="I6" i="162"/>
  <c r="G6" i="162"/>
  <c r="I5" i="162"/>
  <c r="G5" i="162"/>
  <c r="I4" i="162"/>
  <c r="G4" i="162"/>
  <c r="I14" i="162" l="1"/>
  <c r="G80" i="1"/>
  <c r="I4" i="161"/>
  <c r="I5" i="161" s="1"/>
  <c r="G81" i="1" s="1"/>
  <c r="G4" i="161"/>
  <c r="I4" i="160" l="1"/>
  <c r="G4" i="160"/>
  <c r="I5" i="160" l="1"/>
  <c r="G83" i="1" s="1"/>
  <c r="I13" i="159"/>
  <c r="G13" i="159"/>
  <c r="I12" i="159"/>
  <c r="G12" i="159"/>
  <c r="I11" i="159"/>
  <c r="G11" i="159"/>
  <c r="I10" i="159"/>
  <c r="G10" i="159"/>
  <c r="I9" i="159"/>
  <c r="G9" i="159"/>
  <c r="I8" i="159"/>
  <c r="G8" i="159"/>
  <c r="I7" i="159"/>
  <c r="G7" i="159"/>
  <c r="I6" i="159"/>
  <c r="G6" i="159"/>
  <c r="I5" i="159"/>
  <c r="G5" i="159"/>
  <c r="I4" i="159"/>
  <c r="G4" i="159"/>
  <c r="I14" i="159" l="1"/>
  <c r="G79" i="1" s="1"/>
  <c r="I13" i="158" l="1"/>
  <c r="G13" i="158"/>
  <c r="I12" i="158"/>
  <c r="G12" i="158"/>
  <c r="I11" i="158"/>
  <c r="G11" i="158"/>
  <c r="I10" i="158"/>
  <c r="G10" i="158"/>
  <c r="I9" i="158"/>
  <c r="G9" i="158"/>
  <c r="I8" i="158"/>
  <c r="G8" i="158"/>
  <c r="I7" i="158"/>
  <c r="G7" i="158"/>
  <c r="I6" i="158"/>
  <c r="G6" i="158"/>
  <c r="I5" i="158"/>
  <c r="G5" i="158"/>
  <c r="I4" i="158"/>
  <c r="G4" i="158"/>
  <c r="I14" i="158" l="1"/>
  <c r="G40" i="1" s="1"/>
  <c r="I13" i="157"/>
  <c r="I12" i="157"/>
  <c r="I11" i="157"/>
  <c r="I10" i="157"/>
  <c r="I9" i="157"/>
  <c r="I8" i="157"/>
  <c r="I7" i="157"/>
  <c r="I6" i="157"/>
  <c r="I5" i="157"/>
  <c r="I4" i="157"/>
  <c r="I14" i="157" l="1"/>
  <c r="G19" i="1" s="1"/>
  <c r="I12" i="156"/>
  <c r="I11" i="156"/>
  <c r="I10" i="156"/>
  <c r="I8" i="156"/>
  <c r="I7" i="156"/>
  <c r="I6" i="156"/>
  <c r="I14" i="156" s="1"/>
  <c r="G53" i="1" s="1"/>
  <c r="I5" i="156"/>
  <c r="I4" i="156"/>
  <c r="I11" i="155" l="1"/>
  <c r="G11" i="155"/>
  <c r="I10" i="155"/>
  <c r="G10" i="155"/>
  <c r="I9" i="155"/>
  <c r="G9" i="155"/>
  <c r="I8" i="155"/>
  <c r="G8" i="155"/>
  <c r="I7" i="155"/>
  <c r="G7" i="155"/>
  <c r="I6" i="155"/>
  <c r="G6" i="155"/>
  <c r="I5" i="155"/>
  <c r="G5" i="155"/>
  <c r="I4" i="155"/>
  <c r="I12" i="155" s="1"/>
  <c r="G58" i="1" s="1"/>
  <c r="E58" i="1" s="1"/>
  <c r="G4" i="155"/>
  <c r="I13" i="154" l="1"/>
  <c r="G13" i="154"/>
  <c r="I12" i="154"/>
  <c r="G12" i="154"/>
  <c r="I11" i="154"/>
  <c r="G11" i="154"/>
  <c r="I10" i="154"/>
  <c r="G10" i="154"/>
  <c r="I9" i="154"/>
  <c r="G9" i="154"/>
  <c r="I8" i="154"/>
  <c r="G8" i="154"/>
  <c r="I7" i="154"/>
  <c r="G7" i="154"/>
  <c r="I6" i="154"/>
  <c r="G6" i="154"/>
  <c r="I5" i="154"/>
  <c r="G5" i="154"/>
  <c r="I4" i="154"/>
  <c r="G4" i="154"/>
  <c r="I14" i="154" l="1"/>
  <c r="G56" i="1" s="1"/>
  <c r="I10" i="153"/>
  <c r="I9" i="153"/>
  <c r="I8" i="153"/>
  <c r="I7" i="153"/>
  <c r="I6" i="153"/>
  <c r="I5" i="153"/>
  <c r="I4" i="153"/>
  <c r="I11" i="153" l="1"/>
  <c r="G31" i="1" s="1"/>
  <c r="G23" i="1"/>
  <c r="I13" i="152"/>
  <c r="I12" i="152"/>
  <c r="I11" i="152"/>
  <c r="I10" i="152"/>
  <c r="I9" i="152"/>
  <c r="I8" i="152"/>
  <c r="I7" i="152"/>
  <c r="I6" i="152"/>
  <c r="I5" i="152"/>
  <c r="I4" i="152"/>
  <c r="I14" i="152" s="1"/>
  <c r="I13" i="151" l="1"/>
  <c r="I12" i="151"/>
  <c r="I11" i="151"/>
  <c r="I10" i="151"/>
  <c r="I9" i="151"/>
  <c r="I8" i="151"/>
  <c r="I7" i="151"/>
  <c r="I6" i="151"/>
  <c r="I5" i="151"/>
  <c r="I4" i="151"/>
  <c r="I14" i="151" l="1"/>
  <c r="G49" i="1" s="1"/>
  <c r="I13" i="150"/>
  <c r="I12" i="150"/>
  <c r="I11" i="150"/>
  <c r="I10" i="150"/>
  <c r="I9" i="150"/>
  <c r="I8" i="150"/>
  <c r="I7" i="150"/>
  <c r="I6" i="150"/>
  <c r="I5" i="150"/>
  <c r="I4" i="150"/>
  <c r="I14" i="150" l="1"/>
  <c r="G65" i="1" s="1"/>
  <c r="I12" i="149"/>
  <c r="I11" i="149"/>
  <c r="I10" i="149"/>
  <c r="I9" i="149"/>
  <c r="I8" i="149"/>
  <c r="I7" i="149"/>
  <c r="I6" i="149"/>
  <c r="I5" i="149"/>
  <c r="I4" i="149"/>
  <c r="I13" i="149" l="1"/>
  <c r="G15" i="1" s="1"/>
  <c r="I9" i="148"/>
  <c r="I8" i="148"/>
  <c r="I7" i="148"/>
  <c r="I6" i="148"/>
  <c r="I5" i="148"/>
  <c r="I4" i="148"/>
  <c r="I10" i="148" l="1"/>
  <c r="G30" i="1" s="1"/>
  <c r="I13" i="147"/>
  <c r="I12" i="147"/>
  <c r="I11" i="147"/>
  <c r="I10" i="147"/>
  <c r="I9" i="147"/>
  <c r="I8" i="147"/>
  <c r="I7" i="147"/>
  <c r="I6" i="147"/>
  <c r="I5" i="147"/>
  <c r="I4" i="147"/>
  <c r="I14" i="147" l="1"/>
  <c r="G22" i="1" s="1"/>
  <c r="I13" i="146"/>
  <c r="I12" i="146"/>
  <c r="I11" i="146"/>
  <c r="I10" i="146"/>
  <c r="I9" i="146"/>
  <c r="I8" i="146"/>
  <c r="I7" i="146"/>
  <c r="I6" i="146"/>
  <c r="I5" i="146"/>
  <c r="I4" i="146"/>
  <c r="I14" i="146" s="1"/>
  <c r="G48" i="1" s="1"/>
  <c r="I13" i="145" l="1"/>
  <c r="I12" i="145"/>
  <c r="I11" i="145"/>
  <c r="I10" i="145"/>
  <c r="I9" i="145"/>
  <c r="I8" i="145"/>
  <c r="I7" i="145"/>
  <c r="I6" i="145"/>
  <c r="I5" i="145"/>
  <c r="I4" i="145"/>
  <c r="I14" i="145" l="1"/>
  <c r="G61" i="1" s="1"/>
  <c r="I13" i="144"/>
  <c r="I12" i="144"/>
  <c r="I11" i="144"/>
  <c r="I10" i="144"/>
  <c r="I9" i="144"/>
  <c r="I8" i="144"/>
  <c r="I7" i="144"/>
  <c r="I6" i="144"/>
  <c r="I5" i="144"/>
  <c r="I4" i="144"/>
  <c r="I14" i="144" l="1"/>
  <c r="G75" i="1" s="1"/>
  <c r="I13" i="143"/>
  <c r="I12" i="143"/>
  <c r="I11" i="143"/>
  <c r="I10" i="143"/>
  <c r="I9" i="143"/>
  <c r="I8" i="143"/>
  <c r="I7" i="143"/>
  <c r="I6" i="143"/>
  <c r="I5" i="143"/>
  <c r="I4" i="143"/>
  <c r="I14" i="143" l="1"/>
  <c r="G35" i="1" s="1"/>
  <c r="I14" i="140"/>
  <c r="G47" i="1" s="1"/>
  <c r="I7" i="139" l="1"/>
  <c r="I6" i="139"/>
  <c r="I5" i="139"/>
  <c r="I4" i="139"/>
  <c r="I8" i="139" s="1"/>
  <c r="G84" i="1" s="1"/>
  <c r="E83" i="1" s="1"/>
  <c r="I8" i="138" l="1"/>
  <c r="I7" i="138"/>
  <c r="I6" i="138"/>
  <c r="I5" i="138"/>
  <c r="I4" i="138"/>
  <c r="I9" i="138" s="1"/>
  <c r="G82" i="1" s="1"/>
  <c r="E81" i="1" s="1"/>
  <c r="I13" i="137" l="1"/>
  <c r="G13" i="137"/>
  <c r="I12" i="137"/>
  <c r="G12" i="137"/>
  <c r="I11" i="137"/>
  <c r="G11" i="137"/>
  <c r="I10" i="137"/>
  <c r="G10" i="137"/>
  <c r="I9" i="137"/>
  <c r="G9" i="137"/>
  <c r="I8" i="137"/>
  <c r="G8" i="137"/>
  <c r="I7" i="137"/>
  <c r="G7" i="137"/>
  <c r="I6" i="137"/>
  <c r="G6" i="137"/>
  <c r="I5" i="137"/>
  <c r="G5" i="137"/>
  <c r="I4" i="137"/>
  <c r="G4" i="137"/>
  <c r="I14" i="137" l="1"/>
  <c r="G60" i="1" s="1"/>
  <c r="E60" i="1" s="1"/>
  <c r="I9" i="136"/>
  <c r="G9" i="136"/>
  <c r="I8" i="136"/>
  <c r="G8" i="136"/>
  <c r="I7" i="136"/>
  <c r="G7" i="136"/>
  <c r="I6" i="136"/>
  <c r="G6" i="136"/>
  <c r="I5" i="136"/>
  <c r="G5" i="136"/>
  <c r="I4" i="136"/>
  <c r="G4" i="136"/>
  <c r="I10" i="136" l="1"/>
  <c r="G91" i="1" s="1"/>
  <c r="I13" i="135" l="1"/>
  <c r="I12" i="135"/>
  <c r="I11" i="135"/>
  <c r="I10" i="135"/>
  <c r="I9" i="135"/>
  <c r="I8" i="135"/>
  <c r="I7" i="135"/>
  <c r="I6" i="135"/>
  <c r="I5" i="135"/>
  <c r="I4" i="135"/>
  <c r="I14" i="135" l="1"/>
  <c r="G34" i="1" s="1"/>
  <c r="I8" i="134"/>
  <c r="G8" i="134"/>
  <c r="C8" i="134"/>
  <c r="I7" i="134"/>
  <c r="G7" i="134"/>
  <c r="C7" i="134"/>
  <c r="I6" i="134"/>
  <c r="G6" i="134"/>
  <c r="C6" i="134"/>
  <c r="I5" i="134"/>
  <c r="G5" i="134"/>
  <c r="C5" i="134"/>
  <c r="I4" i="134"/>
  <c r="I9" i="134" s="1"/>
  <c r="G43" i="1" s="1"/>
  <c r="G4" i="134"/>
  <c r="C4" i="134"/>
  <c r="I8" i="133" l="1"/>
  <c r="G8" i="133"/>
  <c r="C8" i="133"/>
  <c r="I7" i="133"/>
  <c r="G7" i="133"/>
  <c r="C7" i="133"/>
  <c r="I6" i="133"/>
  <c r="G6" i="133"/>
  <c r="C6" i="133"/>
  <c r="I5" i="133"/>
  <c r="G5" i="133"/>
  <c r="C5" i="133"/>
  <c r="I4" i="133"/>
  <c r="G4" i="133"/>
  <c r="C4" i="133"/>
  <c r="I9" i="133" l="1"/>
  <c r="G24" i="1" s="1"/>
  <c r="I5" i="132"/>
  <c r="I4" i="132"/>
  <c r="I6" i="132" l="1"/>
  <c r="G25" i="1" s="1"/>
  <c r="I7" i="131"/>
  <c r="I6" i="131"/>
  <c r="I5" i="131"/>
  <c r="I4" i="131"/>
  <c r="I8" i="131" l="1"/>
  <c r="G26" i="1" s="1"/>
  <c r="I7" i="130"/>
  <c r="G7" i="130"/>
  <c r="I6" i="130"/>
  <c r="G6" i="130"/>
  <c r="I5" i="130"/>
  <c r="G5" i="130"/>
  <c r="I4" i="130"/>
  <c r="G4" i="130"/>
  <c r="I8" i="130" l="1"/>
  <c r="G74" i="1" s="1"/>
  <c r="I13" i="129"/>
  <c r="I12" i="129"/>
  <c r="I11" i="129"/>
  <c r="I10" i="129"/>
  <c r="I9" i="129"/>
  <c r="I8" i="129"/>
  <c r="I7" i="129"/>
  <c r="I6" i="129"/>
  <c r="I5" i="129"/>
  <c r="I4" i="129"/>
  <c r="I14" i="129" l="1"/>
  <c r="G55" i="1" s="1"/>
  <c r="I8" i="128"/>
  <c r="I7" i="128"/>
  <c r="I6" i="128"/>
  <c r="I5" i="128"/>
  <c r="I4" i="128"/>
  <c r="I9" i="128" s="1"/>
  <c r="G3" i="1" s="1"/>
  <c r="I14" i="127" l="1"/>
  <c r="I13" i="127"/>
  <c r="I12" i="127"/>
  <c r="I11" i="127"/>
  <c r="I10" i="127"/>
  <c r="I9" i="127"/>
  <c r="I8" i="127"/>
  <c r="I7" i="127"/>
  <c r="I6" i="127"/>
  <c r="I5" i="127"/>
  <c r="I4" i="127"/>
  <c r="I15" i="127" l="1"/>
  <c r="G14" i="1" s="1"/>
  <c r="I13" i="126"/>
  <c r="I12" i="126"/>
  <c r="I11" i="126"/>
  <c r="I14" i="126" s="1"/>
  <c r="G67" i="1" s="1"/>
  <c r="I10" i="126"/>
  <c r="I9" i="126"/>
  <c r="I8" i="126"/>
  <c r="I7" i="126"/>
  <c r="I6" i="126"/>
  <c r="I5" i="126"/>
  <c r="I4" i="126"/>
  <c r="I13" i="125" l="1"/>
  <c r="I12" i="125"/>
  <c r="I11" i="125"/>
  <c r="I10" i="125"/>
  <c r="I9" i="125"/>
  <c r="I8" i="125"/>
  <c r="I7" i="125"/>
  <c r="I6" i="125"/>
  <c r="I5" i="125"/>
  <c r="I4" i="125"/>
  <c r="I14" i="125" s="1"/>
  <c r="G13" i="1" s="1"/>
  <c r="I5" i="124" l="1"/>
  <c r="I4" i="124"/>
  <c r="I6" i="124" s="1"/>
  <c r="G16" i="1" s="1"/>
  <c r="I8" i="123" l="1"/>
  <c r="I7" i="123"/>
  <c r="I6" i="123"/>
  <c r="I5" i="123"/>
  <c r="I4" i="123"/>
  <c r="I9" i="123" s="1"/>
  <c r="G29" i="1" s="1"/>
  <c r="E29" i="1" s="1"/>
  <c r="I11" i="122" l="1"/>
  <c r="I10" i="122"/>
  <c r="I9" i="122"/>
  <c r="I8" i="122"/>
  <c r="I7" i="122"/>
  <c r="I6" i="122"/>
  <c r="I5" i="122"/>
  <c r="I4" i="122"/>
  <c r="I12" i="122" l="1"/>
  <c r="G7" i="1" s="1"/>
  <c r="I6" i="121"/>
  <c r="I5" i="121"/>
  <c r="I4" i="121"/>
  <c r="I7" i="121" l="1"/>
  <c r="G27" i="1" s="1"/>
  <c r="E26" i="1" s="1"/>
  <c r="I12" i="120"/>
  <c r="I11" i="120"/>
  <c r="I10" i="120"/>
  <c r="I9" i="120"/>
  <c r="I8" i="120"/>
  <c r="I7" i="120"/>
  <c r="I6" i="120"/>
  <c r="I5" i="120"/>
  <c r="I4" i="120"/>
  <c r="I14" i="120" l="1"/>
  <c r="G36" i="1" s="1"/>
  <c r="E63" i="1" l="1"/>
  <c r="E2" i="1" l="1"/>
  <c r="E87" i="1"/>
  <c r="E78" i="1"/>
  <c r="E52" i="1" l="1"/>
  <c r="E21" i="1" l="1"/>
  <c r="E53" i="1"/>
  <c r="E15" i="1"/>
  <c r="E69" i="1" l="1"/>
  <c r="E43" i="1" l="1"/>
  <c r="E70" i="1"/>
  <c r="E7" i="1" l="1"/>
  <c r="E91" i="1"/>
  <c r="D58" i="1" s="1"/>
  <c r="E89" i="1"/>
  <c r="E74" i="1"/>
  <c r="E72" i="1"/>
  <c r="E71" i="1"/>
  <c r="E67" i="1"/>
  <c r="E55" i="1"/>
  <c r="E33" i="1"/>
  <c r="E18" i="1"/>
  <c r="E12" i="1"/>
  <c r="E6" i="1"/>
  <c r="E93" i="1" l="1"/>
  <c r="D26" i="1" l="1"/>
  <c r="D86" i="1"/>
  <c r="D60" i="1"/>
  <c r="D63" i="1"/>
  <c r="D2" i="1"/>
  <c r="D87" i="1"/>
  <c r="D85" i="1"/>
  <c r="D78" i="1"/>
  <c r="D83" i="1"/>
  <c r="D71" i="1"/>
  <c r="D70" i="1"/>
  <c r="D81" i="1"/>
  <c r="D72" i="1"/>
  <c r="D69" i="1"/>
  <c r="D74" i="1"/>
  <c r="D43" i="1"/>
  <c r="G96" i="1"/>
  <c r="D29" i="1"/>
  <c r="D89" i="1"/>
  <c r="D53" i="1"/>
  <c r="D21" i="1"/>
  <c r="D18" i="1"/>
  <c r="D7" i="1"/>
  <c r="D33" i="1"/>
  <c r="D12" i="1"/>
  <c r="D91" i="1"/>
  <c r="D52" i="1"/>
  <c r="D15" i="1"/>
  <c r="D67" i="1"/>
  <c r="D55" i="1"/>
  <c r="D50" i="1"/>
  <c r="D6" i="1"/>
</calcChain>
</file>

<file path=xl/sharedStrings.xml><?xml version="1.0" encoding="utf-8"?>
<sst xmlns="http://schemas.openxmlformats.org/spreadsheetml/2006/main" count="2956" uniqueCount="1274">
  <si>
    <t>Group Name</t>
  </si>
  <si>
    <t>Maximum Group %</t>
  </si>
  <si>
    <t>Diversion Percentage</t>
  </si>
  <si>
    <t>Raw Commodity $ Amt.</t>
  </si>
  <si>
    <t>Processor</t>
  </si>
  <si>
    <t>Processor $ Amount</t>
  </si>
  <si>
    <t>CHICKEN</t>
  </si>
  <si>
    <t>PILGRIM'S PRIDE</t>
  </si>
  <si>
    <t>RICH CHICKS</t>
  </si>
  <si>
    <t>TYSON</t>
  </si>
  <si>
    <t>CHEF'S CORNER</t>
  </si>
  <si>
    <t>SCHWANS</t>
  </si>
  <si>
    <t>YANGS</t>
  </si>
  <si>
    <t>TURKEY</t>
  </si>
  <si>
    <t>JENNIE O</t>
  </si>
  <si>
    <t>CARGILL</t>
  </si>
  <si>
    <t>JTM</t>
  </si>
  <si>
    <t>EGGS</t>
  </si>
  <si>
    <t>MICHAELS</t>
  </si>
  <si>
    <t>BEEF</t>
  </si>
  <si>
    <t>MAID RITE</t>
  </si>
  <si>
    <t>PORK</t>
  </si>
  <si>
    <t>BROOKWOOD FARMS</t>
  </si>
  <si>
    <t>RICH PRODUCTS</t>
  </si>
  <si>
    <t>CHEESE</t>
  </si>
  <si>
    <t>CONAGRA</t>
  </si>
  <si>
    <t>ES FOODS</t>
  </si>
  <si>
    <t>ALPHA</t>
  </si>
  <si>
    <t>KASAS</t>
  </si>
  <si>
    <t>TASTY BRANDS</t>
  </si>
  <si>
    <t>BONGARDS</t>
  </si>
  <si>
    <t>LAND O LAKES</t>
  </si>
  <si>
    <t>MICKEY'S</t>
  </si>
  <si>
    <t>INTREGRATED</t>
  </si>
  <si>
    <t>MCI FOODS</t>
  </si>
  <si>
    <t>POTATO</t>
  </si>
  <si>
    <t>CAVENDISH</t>
  </si>
  <si>
    <t>MCCAIN</t>
  </si>
  <si>
    <t>BASIC AMERICAN</t>
  </si>
  <si>
    <t>IDAHOAN</t>
  </si>
  <si>
    <t>TOMATO</t>
  </si>
  <si>
    <t>RED GOLD</t>
  </si>
  <si>
    <t>KRAFT HEINZ FOODS</t>
  </si>
  <si>
    <t>OIL</t>
  </si>
  <si>
    <t>CAINS</t>
  </si>
  <si>
    <t>FLOUR</t>
  </si>
  <si>
    <t>J &amp; J SNACKS</t>
  </si>
  <si>
    <t>FISH</t>
  </si>
  <si>
    <t>CHANNEL</t>
  </si>
  <si>
    <t>HIGHLINER</t>
  </si>
  <si>
    <t>TRIDENT</t>
  </si>
  <si>
    <t>FRUIT</t>
  </si>
  <si>
    <t>NATIONAL FOOD GROUP</t>
  </si>
  <si>
    <t>PETERSON FARMS</t>
  </si>
  <si>
    <t>PEANUT BUTTER</t>
  </si>
  <si>
    <t>SMUCKERS</t>
  </si>
  <si>
    <t>BEANS</t>
  </si>
  <si>
    <t>BASIC AMERICAN FOODS</t>
  </si>
  <si>
    <t>Total Amount to Divert to Processing:</t>
  </si>
  <si>
    <t>Total Entitlement Amount:</t>
  </si>
  <si>
    <t>% of Entitlement to Send to Processing:</t>
  </si>
  <si>
    <t>CHICKEN LARGE CHILLED -BULK 100103</t>
  </si>
  <si>
    <t>CHICKEN SMALL CHILLED -BULK 100100</t>
  </si>
  <si>
    <t>CHICKEN LEGS CHILLED -BULK 100113</t>
  </si>
  <si>
    <t>TURKEY CHILLED -BULK 100124</t>
  </si>
  <si>
    <t>TURKEY THIGHS -BULK 100883</t>
  </si>
  <si>
    <t>EGGS WHOLE LIQUID BULK 100047</t>
  </si>
  <si>
    <t>BEEF BULK COARSE GROUND 100154</t>
  </si>
  <si>
    <t>PORK FZ. BONELESS,  PICNIC 100193</t>
  </si>
  <si>
    <t>MOZZARELLA CHEESE 110244</t>
  </si>
  <si>
    <t>CHEESE BARREL 110242</t>
  </si>
  <si>
    <t>CHEESE MOZ LM PART SKIM  100022</t>
  </si>
  <si>
    <t>CHEESE BLEND AMERICAN  100036</t>
  </si>
  <si>
    <t>POTATOES BULK DEHYDRATED  110227</t>
  </si>
  <si>
    <t>TOMATO PASTE BULK  100332</t>
  </si>
  <si>
    <t>VEGETABLE OIL BULK  100443</t>
  </si>
  <si>
    <t>FLOUR FOR PIZZA 100418</t>
  </si>
  <si>
    <t>FLOUR FOR PRETZELS  100420</t>
  </si>
  <si>
    <t>FLOUR FOR COOKIES    100421</t>
  </si>
  <si>
    <t>FLOUR FOR PIZZA 100912</t>
  </si>
  <si>
    <t>POLLOCK FRZ- BULK  110601</t>
  </si>
  <si>
    <t>APPLES FOR FURTHER PROCESS 110149</t>
  </si>
  <si>
    <t>PEACHES CLING DICED CANS 100220</t>
  </si>
  <si>
    <t>PEARS DICED CANS  100225</t>
  </si>
  <si>
    <t>PEANUTS RAW SHELLED BULK  110700</t>
  </si>
  <si>
    <t>BEANS PINTO DRY TOTE  110381</t>
  </si>
  <si>
    <t>JR SIMPLOT</t>
  </si>
  <si>
    <t>BROOKWOOD</t>
  </si>
  <si>
    <t>CHEESE CHED WHITE  110254</t>
  </si>
  <si>
    <t>SA PIAZZA</t>
  </si>
  <si>
    <t>FATHERS TABLE</t>
  </si>
  <si>
    <t>BAKE CRAFTERS</t>
  </si>
  <si>
    <t>TABTCHNICK</t>
  </si>
  <si>
    <t>TABATCHNICK</t>
  </si>
  <si>
    <t>DEL MONTE</t>
  </si>
  <si>
    <t>BLUEBERRIES 100243</t>
  </si>
  <si>
    <t>S&amp;F</t>
  </si>
  <si>
    <t>2021-2022 Commodity Codes</t>
  </si>
  <si>
    <t>Processor:</t>
  </si>
  <si>
    <t>ALPHA FOODS CO.</t>
  </si>
  <si>
    <t>Commodity:</t>
  </si>
  <si>
    <t>MOZZARELLA CHEESE</t>
  </si>
  <si>
    <t>USDA Code:</t>
  </si>
  <si>
    <t>SY 2021-2022</t>
  </si>
  <si>
    <t>Item #</t>
  </si>
  <si>
    <t>End Product Description</t>
  </si>
  <si>
    <t xml:space="preserve">Net Weight per Case (#) </t>
  </si>
  <si>
    <t>Servings per Case</t>
  </si>
  <si>
    <t>Net Weight per Serving (oz)</t>
  </si>
  <si>
    <t>Commodity Credit per Case ($)</t>
  </si>
  <si>
    <t>Commodity Credit per serving ($)</t>
  </si>
  <si>
    <t>Cases needed for the year</t>
  </si>
  <si>
    <t>Dollars diverted for the year</t>
  </si>
  <si>
    <t>Meal Component</t>
  </si>
  <si>
    <t>AS162W-SL</t>
  </si>
  <si>
    <t>Alpha Supreme PRE-SLICED 16" Whole Grain Cheese Pizza</t>
  </si>
  <si>
    <t>2 M/MA, 2.5  WGR, 1/8 c. ROV</t>
  </si>
  <si>
    <t>AS164W-SL</t>
  </si>
  <si>
    <t>Alpha Supreme PRE-SLICED 16" Whole Grain Pepperoni Pizza</t>
  </si>
  <si>
    <t>AS52W</t>
  </si>
  <si>
    <t>Alpha Supreme 5" Whole Grain Deep Dish Cheese, The Selfie Pizza, 60/5.70 oz</t>
  </si>
  <si>
    <t>2 M/MA, 2  WGR, 1/8 c. ROV</t>
  </si>
  <si>
    <t>AS54W</t>
  </si>
  <si>
    <t>Alpha Supreme 5" Whole Grain Deep Dish Pepperoni, The Selfie Pizza, 60/5.76 oz</t>
  </si>
  <si>
    <t>AS12162WT</t>
  </si>
  <si>
    <t>Alpha Supreme 12"x16" Whole Grain Flatbread Cheese Pizza</t>
  </si>
  <si>
    <t>2 M/MA, 2 WGR, 1/8 c. ROV</t>
  </si>
  <si>
    <t>AS12164WT</t>
  </si>
  <si>
    <t>Alpha Supreme 12"x16" Whole Grain Flatbread Pepperoni Pizza</t>
  </si>
  <si>
    <t>SD162WS-SL</t>
  </si>
  <si>
    <t>Alpha Simply Delicious PRE-SLICED 16" Whole Grain Cheese Pizza</t>
  </si>
  <si>
    <t>SD164WS-SL</t>
  </si>
  <si>
    <t>Alpha Simply Delicious PRE-SLICED 16" Whole Grain Pepperoni Pizza</t>
  </si>
  <si>
    <t>SP162RD</t>
  </si>
  <si>
    <t>Sgt Pepperoni's 16" Cheese Pizza with Garlic Butter Bake-to-Rise Dough</t>
  </si>
  <si>
    <t>2 M/MA, 3 WGR, 1/8 c. ROV</t>
  </si>
  <si>
    <t>SP162RW</t>
  </si>
  <si>
    <t>Sgt. Pepperoni's 16" Bake to Rise Cheese Pizza with Whole Grain Crust</t>
  </si>
  <si>
    <t>Total $ to divert</t>
  </si>
  <si>
    <t xml:space="preserve">Asian Food Solutions </t>
  </si>
  <si>
    <t>AFS Fully Cooked Beef Strips</t>
  </si>
  <si>
    <t>2 M/MA</t>
  </si>
  <si>
    <t>AFS Fully Cooked Beef Slices in Teriyaki Sauce</t>
  </si>
  <si>
    <t>AFS Fully Cooked Korean BBQ Beef</t>
  </si>
  <si>
    <t>ASIAN FOOD SOLUTIONS</t>
  </si>
  <si>
    <t xml:space="preserve">CHICKEN LEGS CHILLED BULK further Processing </t>
  </si>
  <si>
    <t xml:space="preserve">AFS Tangerine Chicken </t>
  </si>
  <si>
    <t>2 M/MA &amp; .5 G</t>
  </si>
  <si>
    <t>AFS General Tso's Chicken</t>
  </si>
  <si>
    <t>AFS Teriyaki Chicken</t>
  </si>
  <si>
    <t>AFS New Orleans Cajun Chicken</t>
  </si>
  <si>
    <t>AFS Thai Sweet Chili Chicken</t>
  </si>
  <si>
    <t>AFS Sriracha Honey Chicken</t>
  </si>
  <si>
    <t>AFS Gluten Free  Teriyaki Chicken</t>
  </si>
  <si>
    <t>AFS Whole Grain Japanese Cherry Blossom Sweet n Sour Chicken</t>
  </si>
  <si>
    <t>Brookwood Farms Inc.</t>
  </si>
  <si>
    <t>PORK PICNIC BNLS FRZ</t>
  </si>
  <si>
    <t>Pork BBQ - Chopped, Carolina Vinegar Sauce</t>
  </si>
  <si>
    <t>Pork BBQ - Chopped, Vinegar Marinate/Semi-Dry</t>
  </si>
  <si>
    <t>Pork Carnitas</t>
  </si>
  <si>
    <t>Pork BBQ - Chopped, Texas Western Sauce</t>
  </si>
  <si>
    <t>Pork BBQ - Chopped,  Lower Sodium Texas Western Sauce</t>
  </si>
  <si>
    <t>TURKEY THIGH</t>
  </si>
  <si>
    <t>Turkey BBQ, Chopped- Lower Sodium Texas Western Sauce</t>
  </si>
  <si>
    <t>Turkey BBQ, Chopped - Semi Dry</t>
  </si>
  <si>
    <t>BUTTERBALL</t>
  </si>
  <si>
    <t>Butterball, LLC</t>
  </si>
  <si>
    <t>TURKEY CHILED - BULK</t>
  </si>
  <si>
    <t>2265589104</t>
  </si>
  <si>
    <t>RTC Skin-On Turkey Breast Roast, Cook in Bag</t>
  </si>
  <si>
    <t>28.50 lbs* AVG</t>
  </si>
  <si>
    <t>3.15 oz</t>
  </si>
  <si>
    <t>2 oz M/MA</t>
  </si>
  <si>
    <t>2265589200</t>
  </si>
  <si>
    <t>FC CN All-Natural Sliced Turkey Breast</t>
  </si>
  <si>
    <t>24.00 lbs</t>
  </si>
  <si>
    <t>3.35 oz</t>
  </si>
  <si>
    <t>2265589201</t>
  </si>
  <si>
    <t>FC CN Sliced Turkey Breast</t>
  </si>
  <si>
    <t>2265589202</t>
  </si>
  <si>
    <t>CN Sliced Turkey Ham</t>
  </si>
  <si>
    <t>18.00 lbs</t>
  </si>
  <si>
    <t>3.58 oz</t>
  </si>
  <si>
    <t>Uncured CN Sliced Combo</t>
  </si>
  <si>
    <t>2.38 - 3.58 oz</t>
  </si>
  <si>
    <t>2265589204</t>
  </si>
  <si>
    <t>FC CN Sliced Turkey Thigh Roast</t>
  </si>
  <si>
    <t>18.00 lbs* AVG</t>
  </si>
  <si>
    <t>2265589206</t>
  </si>
  <si>
    <t>Uncured Turkey Frank</t>
  </si>
  <si>
    <t>20.00 lbs</t>
  </si>
  <si>
    <t>2.00 oz</t>
  </si>
  <si>
    <t>All-Natural CN Turkey Sausage Links 2 links per serving</t>
  </si>
  <si>
    <t>1.41 oz</t>
  </si>
  <si>
    <t>1 oz M/MA</t>
  </si>
  <si>
    <t>All-Natural CN Turkey Sausage Patty</t>
  </si>
  <si>
    <t>2265589209</t>
  </si>
  <si>
    <t>FC CN Turkey Tenderloin Medallions</t>
  </si>
  <si>
    <t>30.00 lbs</t>
  </si>
  <si>
    <t>3.60 oz</t>
  </si>
  <si>
    <t>Cains Foods</t>
  </si>
  <si>
    <t>Oil</t>
  </si>
  <si>
    <t>71E207G0194</t>
  </si>
  <si>
    <t>Buffalo Blue Cheese Dressing 4/1 Gallon</t>
  </si>
  <si>
    <t>100/1 DRS REF LT RNCH - NFI</t>
  </si>
  <si>
    <t>71E212G0194</t>
  </si>
  <si>
    <t>Light Ranch Dressing 4/1 Gallon</t>
  </si>
  <si>
    <t>851124D5061</t>
  </si>
  <si>
    <t>100/1 DRS REF BTRMLK RNCH -NFI</t>
  </si>
  <si>
    <t>100/1 DRS HNY MSTD LT-NFI</t>
  </si>
  <si>
    <t>100/1 DRS REF JAL RNCH LT -NFI</t>
  </si>
  <si>
    <t>73E19930194</t>
  </si>
  <si>
    <t>204/12 DRS RNCH-CAINF</t>
  </si>
  <si>
    <t>71E257G0194</t>
  </si>
  <si>
    <t>Custom Blend Mayonnaise 4/1 Gallon</t>
  </si>
  <si>
    <t>71E261G0194</t>
  </si>
  <si>
    <t>Light Mayonnaise 4/1 Gallon</t>
  </si>
  <si>
    <t>71E264G0194</t>
  </si>
  <si>
    <t>Extra Heavy Mayonnaise 4/1 Gallon</t>
  </si>
  <si>
    <t>Cargill Meat Solutions</t>
  </si>
  <si>
    <t>Turkey Chilled Bulk</t>
  </si>
  <si>
    <t>Sliced Oven Roasted Turkey Breast Lower Sodium</t>
  </si>
  <si>
    <t>2 oz. m/ma</t>
  </si>
  <si>
    <t>Sliced Smoked Turkey Breast</t>
  </si>
  <si>
    <t>Thick-cut Sliced Turkey Breast (clean label)</t>
  </si>
  <si>
    <t>Turkey Franks</t>
  </si>
  <si>
    <t>Turkey Pot Roast - Dark Meat</t>
  </si>
  <si>
    <t>Sliced Turkey Ham Lower Sodium (clean label)</t>
  </si>
  <si>
    <t>Sliced Turkey Ham</t>
  </si>
  <si>
    <t>Turkey Pot Roast - White &amp; Dark Meat</t>
  </si>
  <si>
    <t>Turkey Sausage Patty, Fully Cooked</t>
  </si>
  <si>
    <t>1 oz. m/ma</t>
  </si>
  <si>
    <t>Turkey Patty, Fully Cooked</t>
  </si>
  <si>
    <t xml:space="preserve">Comida Vida </t>
  </si>
  <si>
    <t xml:space="preserve">CHICKEN LARGE CHILLED BULK  further processing </t>
  </si>
  <si>
    <t>Comida Vida Chicken Anaheim Mini Burrito IW</t>
  </si>
  <si>
    <t xml:space="preserve">2 M/MA &amp; 2G </t>
  </si>
  <si>
    <t>Comida Vida Seasoned Shredded Chicken</t>
  </si>
  <si>
    <t>Comida Vida Shredded Chicken Tinga</t>
  </si>
  <si>
    <t>Comida Vida Shredded Chicken &amp; Cheese Tamale</t>
  </si>
  <si>
    <t>1 M/MA &amp; 1 G</t>
  </si>
  <si>
    <t>Comida Vida Chicken Anaheim Mini Burrito</t>
  </si>
  <si>
    <t>COMIDA VIDA</t>
  </si>
  <si>
    <t>Cavendish Farms</t>
  </si>
  <si>
    <t>Bulk Potatoes for Processing</t>
  </si>
  <si>
    <t>14869 30216</t>
  </si>
  <si>
    <t>Prairie Select 1/2" Crinkle Cut Fries</t>
  </si>
  <si>
    <t>1/2 cup vegetable</t>
  </si>
  <si>
    <t>56210 05222-2</t>
  </si>
  <si>
    <t>Cavendish Seasoned Chunky Diced</t>
  </si>
  <si>
    <t>56210 04101-2</t>
  </si>
  <si>
    <t>Cavendish Oven Nuggets</t>
  </si>
  <si>
    <t>56210 05301-2</t>
  </si>
  <si>
    <t xml:space="preserve">Cavendish Clear Coat 3/8" Regular Cut </t>
  </si>
  <si>
    <t>56210 05311-2</t>
  </si>
  <si>
    <t>Cavendish Clear Coat Shoestring</t>
  </si>
  <si>
    <t>56210  05307</t>
  </si>
  <si>
    <t>Cavendish Clear Coat Low Sodium 3/8" SC</t>
  </si>
  <si>
    <t>56210 05361</t>
  </si>
  <si>
    <t>Cavendish Deliver Crisp 3/8" SC</t>
  </si>
  <si>
    <t>56210 05503-2</t>
  </si>
  <si>
    <t>Cavendish Fine Coat 5/16" SC</t>
  </si>
  <si>
    <t>56210 34500-2</t>
  </si>
  <si>
    <t>Cavendish Hash Brown Patties</t>
  </si>
  <si>
    <t>56210 35101-2</t>
  </si>
  <si>
    <t>Cavendish Seasoned Select Spicy 3/8" SC</t>
  </si>
  <si>
    <t>Channel Fish Processing Co., Inc.</t>
  </si>
  <si>
    <t>Alaskan Pollock</t>
  </si>
  <si>
    <t>3250B3D7</t>
  </si>
  <si>
    <t>Oven Ready Whole Grain Pollock CN 3.6oz Portion</t>
  </si>
  <si>
    <t>2.0 EQ meat and 1.0 EQ Grain</t>
  </si>
  <si>
    <t>325003A7</t>
  </si>
  <si>
    <t>Oven Ready Whole Grain Pollock CN 1oz Nugget</t>
  </si>
  <si>
    <t>2.0 EQ meat and 1.25 EQ Grain</t>
  </si>
  <si>
    <t>3250B1C5</t>
  </si>
  <si>
    <t>Oven Ready WG CN Potato Crunch Breaded 3.6oz Portion</t>
  </si>
  <si>
    <t>2.0 EQ meat and 1.00 EQ Grain</t>
  </si>
  <si>
    <t>325005C7</t>
  </si>
  <si>
    <t>Oven Ready Whole Grain Pollock CN 1.25oz Stick</t>
  </si>
  <si>
    <t>Comida Vida Beef Barbocoa Mini Burrito IW</t>
  </si>
  <si>
    <t>2 M/MA &amp; 2 G</t>
  </si>
  <si>
    <t xml:space="preserve">Comida Vida Beef Barbacoa Shreds </t>
  </si>
  <si>
    <t>Comida Vida Beef Barbocoa Mini Burrito</t>
  </si>
  <si>
    <t xml:space="preserve">Comida Vida Beef &amp; Cheese  Tamale </t>
  </si>
  <si>
    <t>BEEF TRIM - SPECIAL 100156</t>
  </si>
  <si>
    <t xml:space="preserve">BEEF COARSE GROUND FRZ CTN-60LB </t>
  </si>
  <si>
    <t>Comida Vida Jamaican Beef Patty - Mild</t>
  </si>
  <si>
    <t>2 M/MA &amp; 2.25 G</t>
  </si>
  <si>
    <t xml:space="preserve">Comida Vida Jamaican Beef Patty IW- Mild </t>
  </si>
  <si>
    <t>Bake Crafters Food Company</t>
  </si>
  <si>
    <t>Beef, Coarse</t>
  </si>
  <si>
    <t>Sandwich, Slider, WG, 100% Beef Hamburger, 2 Pack, Commodity (#6693)</t>
  </si>
  <si>
    <t>2.0 MEQ, 2.0 GREQ</t>
  </si>
  <si>
    <t>Sandwich, Slider, WG, 100% Beef Cheeseburger, 2 Pack, Commodity (#6694)</t>
  </si>
  <si>
    <t>2.5 MEQ, 2.0 GREQ</t>
  </si>
  <si>
    <t xml:space="preserve">Sandwich, Bun, WG, 100%Beef Hamburger,IW, Commodity </t>
  </si>
  <si>
    <t xml:space="preserve">Sandwich, Bun, WG, 100%Beef Cheeseburger,IW, Commodity </t>
  </si>
  <si>
    <t>2.0 MEQ, 2.5 GREQ</t>
  </si>
  <si>
    <t>Sandwich, WG, 100% Beef Meatball, IW, Commodity</t>
  </si>
  <si>
    <t>Barrel American Cheese</t>
  </si>
  <si>
    <t>Bread Sticks, WG, Mozzarella Stuffed, Garlic, 5" (#1621)</t>
  </si>
  <si>
    <t>1.0 MEQ, 1.0 GREQ</t>
  </si>
  <si>
    <t>Bread Sticks, WG, Jalapeno Mozzarella Stuffed, 5" (#1622)</t>
  </si>
  <si>
    <t>Sandwich, English Muffin, WG, Egg &amp; Cheese, IW (#6604)</t>
  </si>
  <si>
    <t>2.0 MEQ, 1.0 GREQ</t>
  </si>
  <si>
    <t>Sandwich, Hoagie, WG, Turkey Breast &amp; Cheese, IW (#6648)</t>
  </si>
  <si>
    <t>Sandwich, WG, Grilled Cheese, Lower Sodium, IW (#6671)</t>
  </si>
  <si>
    <t>Conagra Foodservice</t>
  </si>
  <si>
    <t>Unfrozen Mozzarella</t>
  </si>
  <si>
    <t>16272-20113</t>
  </si>
  <si>
    <t>Gilardi Large Stuffed Crust 100% Mozzarella Cheese Pizza</t>
  </si>
  <si>
    <t>27 #</t>
  </si>
  <si>
    <t>4.50 oz</t>
  </si>
  <si>
    <t>2B, 2M</t>
  </si>
  <si>
    <t>16272-20120</t>
  </si>
  <si>
    <t>Gilardi Three Cheese Calzone</t>
  </si>
  <si>
    <t>17.59 #</t>
  </si>
  <si>
    <t>4.69 oz</t>
  </si>
  <si>
    <t>2B, 2M, 1/8c V</t>
  </si>
  <si>
    <t>77387-12407</t>
  </si>
  <si>
    <t>The Max Stuffed Crust Cheese Pizza</t>
  </si>
  <si>
    <t>21.78 #</t>
  </si>
  <si>
    <t>4.84 oz</t>
  </si>
  <si>
    <t>77387-12439</t>
  </si>
  <si>
    <t>MaxStix</t>
  </si>
  <si>
    <t>23.16 #</t>
  </si>
  <si>
    <t>1.93 oz</t>
  </si>
  <si>
    <t>1B, 1M</t>
  </si>
  <si>
    <t>77387-12531</t>
  </si>
  <si>
    <t>The Max Pizza Quesadilla Cheese</t>
  </si>
  <si>
    <t>15 #</t>
  </si>
  <si>
    <t>5 oz</t>
  </si>
  <si>
    <t>77387-12602</t>
  </si>
  <si>
    <t>MaxStix 100% Mozz Whole Grain</t>
  </si>
  <si>
    <t>77387-12612</t>
  </si>
  <si>
    <t>The Max Twisted Stix Cheddar Cheese</t>
  </si>
  <si>
    <t>13.20 #</t>
  </si>
  <si>
    <t>2.20 oz</t>
  </si>
  <si>
    <t>77387-12680</t>
  </si>
  <si>
    <t>The Max Real Slice Cheese Whole Grain Pizza</t>
  </si>
  <si>
    <t>28 #</t>
  </si>
  <si>
    <t>4.67 oz</t>
  </si>
  <si>
    <t>77387-12699</t>
  </si>
  <si>
    <t>The Max Pizza Quesadilla Cheese Whole Grain</t>
  </si>
  <si>
    <t>28.98 #</t>
  </si>
  <si>
    <t>4.83 oz</t>
  </si>
  <si>
    <t>77387-12722</t>
  </si>
  <si>
    <t>The Max FFK Plus MaxStix WG
Reduced Sodium</t>
  </si>
  <si>
    <t>23.40 #</t>
  </si>
  <si>
    <t>1.95 oz</t>
  </si>
  <si>
    <t>Basic American Foods</t>
  </si>
  <si>
    <t>Beans Pinto Dry Tote-2000 lb.</t>
  </si>
  <si>
    <t>Santiago® EXCEL® Refried Beans - Smooth</t>
  </si>
  <si>
    <t>Santiago® Smart Serving™ Veg Ref Beans - L/S</t>
  </si>
  <si>
    <t>Santiago® Vegetarian Refried Beans</t>
  </si>
  <si>
    <t>Santiago® Seasoned Vegetarian Refried Beans</t>
  </si>
  <si>
    <t>Santiago® QUICK-START® Veg Chili w/Red Beans</t>
  </si>
  <si>
    <t>Santiago® Seasoned Vegetarian Black Beans</t>
  </si>
  <si>
    <t>Potato For Process into Dehy Prod-Bulk</t>
  </si>
  <si>
    <t>BAF Potato Granules Complete w/Vit C - L/S</t>
  </si>
  <si>
    <t>1/2 cup USDA Vegetable/Starchy</t>
  </si>
  <si>
    <t>Potato Pearls® Mashed Sweet Potatoes</t>
  </si>
  <si>
    <t xml:space="preserve"> 1/4 C Veg/Starchy and 1/4 C Red/Orange</t>
  </si>
  <si>
    <t>Potato Pearls® EXCEL® Gold Mashed Potatoes</t>
  </si>
  <si>
    <t>Potato Pearls® Smart Servings™Mashed w/VitC -  L/S</t>
  </si>
  <si>
    <t>BAF Au Gratin Potatoes</t>
  </si>
  <si>
    <t>BAF Shredded Potato Cheese Bake</t>
  </si>
  <si>
    <t>Potato Pearls® EXCEL® Original Butter Mashed</t>
  </si>
  <si>
    <t>Potato Pearls® Country Style Mashed Potatoes</t>
  </si>
  <si>
    <t>Santiago® Veg Refried beans w/Whole Beans</t>
  </si>
  <si>
    <t>Santiago® Refried Beans</t>
  </si>
  <si>
    <t>Del Monte Foods, Inc.</t>
  </si>
  <si>
    <t>Diced Peaches</t>
  </si>
  <si>
    <t>Mixed Fruit in 100% Juice</t>
  </si>
  <si>
    <t>1/2 Cup Fruit</t>
  </si>
  <si>
    <t>Diced Peaches in 100% Juice</t>
  </si>
  <si>
    <t>Diced Peaches in 100% Juice with Strawberry Banana Flavor Juice</t>
  </si>
  <si>
    <t>Diced Peaches and Diced Pears in 100% Juice</t>
  </si>
  <si>
    <t>Cherry Flavored Mixed Fruit in 100% Juice</t>
  </si>
  <si>
    <t>Diced Pears</t>
  </si>
  <si>
    <t>Diced Pears in 100% Juice</t>
  </si>
  <si>
    <t>Diced Peaches and Pears in 100% Juice</t>
  </si>
  <si>
    <t>CHEESE NAT AMER FBD BARREL - 500 LB</t>
  </si>
  <si>
    <t>RF Nacho/Spicy Cheese Sauce Reduced Sodium - pouch product</t>
  </si>
  <si>
    <t>1 m/ma</t>
  </si>
  <si>
    <t>RF Cheese Sauce Reduced Sodium - pouch product</t>
  </si>
  <si>
    <t>WG RF Mac &amp; Cheese Reduced Sodium - pouch product</t>
  </si>
  <si>
    <t>2 m/ma, 1 oz eq grain</t>
  </si>
  <si>
    <t>Grilled Cheese Sandwich IW</t>
  </si>
  <si>
    <t>2 m/ma, 2 oz eq grain</t>
  </si>
  <si>
    <t>Ciabatta Cheese Melt Sandwich bulk</t>
  </si>
  <si>
    <t>Pepper Jack Ciabatta Cheese Melt Sandwich bulk</t>
  </si>
  <si>
    <t>Ciabatta Cheese Melt Sandwich IW</t>
  </si>
  <si>
    <t>Pepper Jack Ciabatta Cheese Melt Sandwich IW</t>
  </si>
  <si>
    <t>WG Breakfast Bowtie w/ Egg &amp; Cheese IW</t>
  </si>
  <si>
    <t>WG Breakfast Bowtie w/ Egg &amp; Pepper Jack Cheese IW</t>
  </si>
  <si>
    <t>CHEESE MOZ LM PT SKM UNFZZ PROC PK</t>
  </si>
  <si>
    <t>WG Mozzarella Pinwheel IW</t>
  </si>
  <si>
    <t>WG Pepperoni Pinwheel bulk</t>
  </si>
  <si>
    <t>WG Philly Pinwheel bulk</t>
  </si>
  <si>
    <t>WG Meatball Pinwheel bulk</t>
  </si>
  <si>
    <t>WG Veggie Pinwheel bulk</t>
  </si>
  <si>
    <t>WG Mozzarella Pinwheel bulk</t>
  </si>
  <si>
    <t>WG Pepperoni Pinwheel IW</t>
  </si>
  <si>
    <t>WG Philly Pinwheel IW</t>
  </si>
  <si>
    <t>WG Meatball Pinwheel IW</t>
  </si>
  <si>
    <t>WG Veggie Pinwheel IW</t>
  </si>
  <si>
    <t>High Liner Foods</t>
  </si>
  <si>
    <t>Pollock</t>
  </si>
  <si>
    <t>06533C</t>
  </si>
  <si>
    <t>Whole Grain Oven Ready Potato Crunch Pollock Fillet 3.6 oz</t>
  </si>
  <si>
    <t>2M/ 2G</t>
  </si>
  <si>
    <t>06551C</t>
  </si>
  <si>
    <t>Whole Grain Oven Ready Potato Crunch Pollock Nugget 1 oz</t>
  </si>
  <si>
    <t>WG Oven Ready Nacho Pollock sTicks 1 oz</t>
  </si>
  <si>
    <t>Whole Grain Oven Ready Pollock Sticks 1 oz</t>
  </si>
  <si>
    <t>Whole Grain Oven Ready Pollock Portions 3.6 oz</t>
  </si>
  <si>
    <t xml:space="preserve"> </t>
  </si>
  <si>
    <t>Whole Grain Oven Ready Pollock n Cheese 3.6 oz</t>
  </si>
  <si>
    <t>Whole Grain Oven Ready Sweet Potato Pollock Fillet 3.6 oz</t>
  </si>
  <si>
    <t>Southwest Glaze Pollock Fillet 3.6 oz</t>
  </si>
  <si>
    <t>Whole Grain Oven Ready Pollock Shapes 1 oz</t>
  </si>
  <si>
    <t>Idahoan Foods</t>
  </si>
  <si>
    <t>Potatoes Bulk- Dehy</t>
  </si>
  <si>
    <t>29700 00313</t>
  </si>
  <si>
    <t>Idahoan Real Mashed Potatoes 12/26 oz. Bags</t>
  </si>
  <si>
    <t>4.2 oz</t>
  </si>
  <si>
    <t>1/2 cup USDA Vegetable Serving</t>
  </si>
  <si>
    <t>29700 00316</t>
  </si>
  <si>
    <t>Idahoan Naturally Mashed Potatoes 6/4.69 lb. Cartons</t>
  </si>
  <si>
    <t>4.1 oz</t>
  </si>
  <si>
    <t>29700 00344</t>
  </si>
  <si>
    <t>Idahoan REAL Baby Reds Mashed Potatoes 8/32.85 oz. Bags</t>
  </si>
  <si>
    <t>29700 00348</t>
  </si>
  <si>
    <t>Idahoan Premium Loaded Baked Reduced Sodium Mashed Potatoes with Vitamin C 12/31 oz. Bags</t>
  </si>
  <si>
    <t>29700 00713</t>
  </si>
  <si>
    <t>Idahoan Honest Earth Creamy Mased Potatoes 8/26 oz. Bags</t>
  </si>
  <si>
    <t>29700 00880</t>
  </si>
  <si>
    <t>Idahoan REAL AuGratin Casserole 6/2.54 lb. Cartons</t>
  </si>
  <si>
    <t>4.95 oz</t>
  </si>
  <si>
    <t>29700 00881</t>
  </si>
  <si>
    <t>Idahoan REAL Scalloped Casserole 6/2.54 lb. Cartons</t>
  </si>
  <si>
    <t>29700 20405</t>
  </si>
  <si>
    <t>Idahoan REAL Mashed Potatoes 6/3.24 lb. Gable Top Cartons</t>
  </si>
  <si>
    <t>29700 22313</t>
  </si>
  <si>
    <t>Idahoan REAL Mashed Potatoes with Vitamin C 12/26 oz. Bags</t>
  </si>
  <si>
    <t>29700 25313</t>
  </si>
  <si>
    <t>Idahoan REAL Custom Mashed Potatoes Low Sodium with Vitamin C 12/25.2 oz. Bags</t>
  </si>
  <si>
    <t>JTM FOOD GROUP</t>
  </si>
  <si>
    <t>CHEESE, BARREL CHEDDAR</t>
  </si>
  <si>
    <t>5759</t>
  </si>
  <si>
    <t>Mac &amp; Cheese Semolina (Straight Noodle)</t>
  </si>
  <si>
    <t>2 MMA; 1 GB</t>
  </si>
  <si>
    <t>Mac &amp; Cheese Semolina (Elbow Noodle)</t>
  </si>
  <si>
    <t>5768</t>
  </si>
  <si>
    <t>WGR Mac &amp; Cheese (Elbow)</t>
  </si>
  <si>
    <t xml:space="preserve">2 MMA; 1 WGR GB </t>
  </si>
  <si>
    <t>5773</t>
  </si>
  <si>
    <t>Three Cheese Mac&amp;Chs (WGR Cavatappi)</t>
  </si>
  <si>
    <t>5705</t>
  </si>
  <si>
    <t>Cheese Sauce</t>
  </si>
  <si>
    <t>1 MMA</t>
  </si>
  <si>
    <t>5730</t>
  </si>
  <si>
    <t>Three Cheese Sauce</t>
  </si>
  <si>
    <t>5715</t>
  </si>
  <si>
    <t>Reduced Fat Cheese Sauce</t>
  </si>
  <si>
    <t>5722</t>
  </si>
  <si>
    <t xml:space="preserve">Alfredo Sauce </t>
  </si>
  <si>
    <t>5718</t>
  </si>
  <si>
    <t>Queso Blanco</t>
  </si>
  <si>
    <t>Country Egg Scramble</t>
  </si>
  <si>
    <t>2 MMA</t>
  </si>
  <si>
    <t>BEEF COARSE GROUND</t>
  </si>
  <si>
    <t>CP5250</t>
  </si>
  <si>
    <t>Reduced Sodium Beef Taco Filling</t>
  </si>
  <si>
    <t>CP5035</t>
  </si>
  <si>
    <t>Beef Meatball (4mb = 2 oz. M/MA)</t>
  </si>
  <si>
    <t>CP5057</t>
  </si>
  <si>
    <t>Allerg Free Bf Meatball (4 mb=2oz M/MA</t>
  </si>
  <si>
    <t>CP5813</t>
  </si>
  <si>
    <t>Cooked Seasoned Beef Philly Steak</t>
  </si>
  <si>
    <t>CP5868</t>
  </si>
  <si>
    <t>Cooked Beef Crumble Mix, Braised Beef</t>
  </si>
  <si>
    <t>CP5591</t>
  </si>
  <si>
    <t>Rotini w/ Meat and Sauce</t>
  </si>
  <si>
    <t>2 MMA+1 WGR+1/4c Veg</t>
  </si>
  <si>
    <t>CP5578</t>
  </si>
  <si>
    <t>Reduced Fat Beef Spaghetti Sauce</t>
  </si>
  <si>
    <t>CP5610</t>
  </si>
  <si>
    <t>Fully Cooked Premium Beef Patty</t>
  </si>
  <si>
    <t>CP5670</t>
  </si>
  <si>
    <t>CP5683</t>
  </si>
  <si>
    <t>Fully Cooked Premium Beef Patty (3oz)</t>
  </si>
  <si>
    <t>PORK PICNIC</t>
  </si>
  <si>
    <t>2021-2022</t>
  </si>
  <si>
    <t>CP5649</t>
  </si>
  <si>
    <t>PORK SAUSAGE PATTY (SOUTHERN)</t>
  </si>
  <si>
    <t>CP5653</t>
  </si>
  <si>
    <t>PORK SAUSAGE LINK (2=1MMA)</t>
  </si>
  <si>
    <t>CP5401</t>
  </si>
  <si>
    <t>PORK SLOPPY JOE</t>
  </si>
  <si>
    <t>CP5690</t>
  </si>
  <si>
    <t>PORK RIB PATTY W BBQ SAUCE</t>
  </si>
  <si>
    <t>CP552</t>
  </si>
  <si>
    <t>PORK SAUSAGE GRAVY</t>
  </si>
  <si>
    <t>CP5036</t>
  </si>
  <si>
    <t>PORK MEATBALLS (5=2 mma)</t>
  </si>
  <si>
    <t>TURKEY THIGH MEAT</t>
  </si>
  <si>
    <t>TURKEY MEATBALLS (5=2 MMA)</t>
  </si>
  <si>
    <t>ALLERGEN FREE TURKEY MEATBALLS (5=2 MMA)</t>
  </si>
  <si>
    <t>TURKEY TACO MEAT</t>
  </si>
  <si>
    <t>TURKEY SAUSAGE PATTIES</t>
  </si>
  <si>
    <t>MINI TURKEY CORN DOG NUGGETS</t>
  </si>
  <si>
    <t>2 MMA/2 WGR</t>
  </si>
  <si>
    <t>MINI TURKEY SAUSAGE PANCAKE BITES</t>
  </si>
  <si>
    <t>COUNTRY BREAKFAST SCRAMBLE</t>
  </si>
  <si>
    <t>TRAY MINI CORN DOG + MAC&amp;CHS</t>
  </si>
  <si>
    <t>2.5 MMA/2 WGR</t>
  </si>
  <si>
    <t>TRAY TACO &amp; QUESO</t>
  </si>
  <si>
    <t>2.5 MMA</t>
  </si>
  <si>
    <t>Kraft Heinz Foods Company</t>
  </si>
  <si>
    <t>Tomato Paste for Bulk Processing</t>
  </si>
  <si>
    <t>Heinz Ketchup Packets, 9g</t>
  </si>
  <si>
    <t>Heinz Low Sodium Tomato Ketchup Packets (9g)</t>
  </si>
  <si>
    <t>Heinz Ketchup Dispenser Pack</t>
  </si>
  <si>
    <t>Heinz BBQ Sauce 12g/200ct</t>
  </si>
  <si>
    <t>Heinz Taco Sauce Mild 9g/200ct</t>
  </si>
  <si>
    <t>Simply Heinz Ketchup Packets, 9g</t>
  </si>
  <si>
    <t>Simply Heinz BBQ Sauce 1oz/100ct</t>
  </si>
  <si>
    <t>Taste Pleasers Gourmet Marinara Dip Cup 1oz/100ct</t>
  </si>
  <si>
    <t>Heinz Marinara Sauce Dip Cup 2oz/60ct</t>
  </si>
  <si>
    <t>1/4 cup ROV</t>
  </si>
  <si>
    <t>Heinz No Salt Added Diced Tomatoes 10TIN 6lb</t>
  </si>
  <si>
    <t>Land O'Lakes</t>
  </si>
  <si>
    <t>Cheddar Barrel</t>
  </si>
  <si>
    <t>Ultimate Cheddar Cheese Sauce Pouches</t>
  </si>
  <si>
    <t>1MMA</t>
  </si>
  <si>
    <t>Shredded Mozzarella</t>
  </si>
  <si>
    <t>Shredded Mild Cheddar</t>
  </si>
  <si>
    <t>25%RS50%RF Macaroni &amp; Cheese Entrée w/ Whole Grain</t>
  </si>
  <si>
    <t>2MMA &amp; 1Bread</t>
  </si>
  <si>
    <t>Reduced Fat Macaroni &amp; Cheese</t>
  </si>
  <si>
    <t>RF Mild Cheddar Cheese Portions</t>
  </si>
  <si>
    <t>160 slice White American Cheese</t>
  </si>
  <si>
    <t>184 slice Yellow American Cheese</t>
  </si>
  <si>
    <t>.75MMA</t>
  </si>
  <si>
    <t>Mozzarella String Cheese</t>
  </si>
  <si>
    <t>Light Mozzarella String Cheese</t>
  </si>
  <si>
    <t>Maid-Rite Specialty Foods, LLC</t>
  </si>
  <si>
    <t>100154 Coarse Ground Beef - Frozen</t>
  </si>
  <si>
    <t>75156-92125</t>
  </si>
  <si>
    <t>2.5 oz. Ground Beef Sandwich Steak</t>
  </si>
  <si>
    <t>27.5 #</t>
  </si>
  <si>
    <t>2.5 oz.</t>
  </si>
  <si>
    <t>1.75 m/ma</t>
  </si>
  <si>
    <t>75156-93100</t>
  </si>
  <si>
    <t>Fully Cooked Beef Crumbles - Bulk</t>
  </si>
  <si>
    <t>30#</t>
  </si>
  <si>
    <t>2.1 oz.</t>
  </si>
  <si>
    <t>2 m/ma</t>
  </si>
  <si>
    <t>75156-93200</t>
  </si>
  <si>
    <t>Fully Cooked Beef Taco Mix - Bulk</t>
  </si>
  <si>
    <t>2.35 oz.</t>
  </si>
  <si>
    <t>75156-93310</t>
  </si>
  <si>
    <t>1 oz. Fully Cooked Beef Burger CB</t>
  </si>
  <si>
    <t>1.0 oz.</t>
  </si>
  <si>
    <t>75156-93320</t>
  </si>
  <si>
    <t>2 oz. Fully Cooked Beef Burger CB</t>
  </si>
  <si>
    <t>2.0 oz.</t>
  </si>
  <si>
    <t>75156-94110</t>
  </si>
  <si>
    <t xml:space="preserve">.833 oz. Fully Ck'd Beef Meatballs </t>
  </si>
  <si>
    <t>75156-94675</t>
  </si>
  <si>
    <t>.675 oz. Fully Ck'd GF SF Beef Meatball</t>
  </si>
  <si>
    <t>2.7 oz.</t>
  </si>
  <si>
    <t>75156-94680</t>
  </si>
  <si>
    <t>1.35 oz. Fully Ck'd GF SF Beef Square</t>
  </si>
  <si>
    <t>1.35 oz.</t>
  </si>
  <si>
    <t>75156-95124</t>
  </si>
  <si>
    <t>2.4 oz. Full Ck'd BBQ Beef Pattie Rib</t>
  </si>
  <si>
    <t>31.2#</t>
  </si>
  <si>
    <t>2.4 oz.</t>
  </si>
  <si>
    <t>75156-96100</t>
  </si>
  <si>
    <t>Fully Cooked Beef Slices - Bulk</t>
  </si>
  <si>
    <t>2.2 oz.</t>
  </si>
  <si>
    <t>Boneless Pork Picnics</t>
  </si>
  <si>
    <t>75156-94205</t>
  </si>
  <si>
    <t>.5 oz Fully Cooked Pork Meatball</t>
  </si>
  <si>
    <t>75156-95324</t>
  </si>
  <si>
    <t>2.4 oz. Fully Ck'd BBQ Pork Pattie Rib</t>
  </si>
  <si>
    <t>31.2 #</t>
  </si>
  <si>
    <t>75156-97112</t>
  </si>
  <si>
    <t>1.2 oz. Fully Ck'd Pork Sausage Pattie</t>
  </si>
  <si>
    <t xml:space="preserve">1.2 oz. </t>
  </si>
  <si>
    <t>75156-97125</t>
  </si>
  <si>
    <t>2.5 oz. Fully Ck'd Pork Sausage Pattie</t>
  </si>
  <si>
    <t>75156-97130</t>
  </si>
  <si>
    <t>2.5 oz. Fuly Ck'd Mild Ital. Pork Pattie</t>
  </si>
  <si>
    <t>75156-97212</t>
  </si>
  <si>
    <t>1.2 oz. Fully Ck'd Pork Sausage Link</t>
  </si>
  <si>
    <t>75156-98200</t>
  </si>
  <si>
    <t>Fully Cooked Pork Taco Mix - Bulk</t>
  </si>
  <si>
    <t>McCain Foods USA, Inc.</t>
  </si>
  <si>
    <t>Bulk White Potato</t>
  </si>
  <si>
    <t>SY 2020-2021</t>
  </si>
  <si>
    <t xml:space="preserve">McCain® Crispy Bakeable Seasoned Crinkle Fries 1/2" </t>
  </si>
  <si>
    <t>McCain® Crispy Bakeable Seasoned Skin-On Regular 8-Cut Wedges</t>
  </si>
  <si>
    <t>OIF03456</t>
  </si>
  <si>
    <t>McCain® Smiles® Crispy Mashed Potato Shapes</t>
  </si>
  <si>
    <t>McCain® Emoticons</t>
  </si>
  <si>
    <t>OIF00215A</t>
  </si>
  <si>
    <t>Ore-Ida® Tater Tots®</t>
  </si>
  <si>
    <t>MCF03927</t>
  </si>
  <si>
    <t>McCain® Chopped Seasoned Skin-On Roasted Potato Garlic, Rosemary &amp; Herb</t>
  </si>
  <si>
    <t>McCain® Hash Brown Rounds</t>
  </si>
  <si>
    <t>MCX04717</t>
  </si>
  <si>
    <t>McCain® Crispy Bakeable Seasoned Skin-On Thick Fries 1/2" XL</t>
  </si>
  <si>
    <t>McCain® Crispy Bakeable Seasoned Spirals</t>
  </si>
  <si>
    <t>McCain® Reduced Sodium Skin-Off Homestyle Mashed Potatoes</t>
  </si>
  <si>
    <t>Bulk Sweet Potato</t>
  </si>
  <si>
    <t xml:space="preserve">McCain® Harvest Splendor® Savory Seasoned Sweet Potato Regular Fries 5/16" XL </t>
  </si>
  <si>
    <t>MCF03725</t>
  </si>
  <si>
    <t>McCain® Harvest Splendor® Sweet Potato Regular Fries 3/8" XL</t>
  </si>
  <si>
    <t>MCF03731</t>
  </si>
  <si>
    <t>McCain® Harvest Splendor® Sweet Potato Thin Fries 5/16" XL</t>
  </si>
  <si>
    <t>MCF04566</t>
  </si>
  <si>
    <t>McCain® Harvest Splendor® Sweet Potato Deep Groove Crinkle Fries 7/16" XL</t>
  </si>
  <si>
    <t>MCF04712</t>
  </si>
  <si>
    <t>McCain® Harvest Splendor® Sweet Potato Thin Ridge 10-Cut Wedges</t>
  </si>
  <si>
    <t>MCF04965</t>
  </si>
  <si>
    <t>McCain® Harvest Splendor® Sweet Potato Maxi Fries 1/4" X 1/2" XL</t>
  </si>
  <si>
    <t>MCF05004</t>
  </si>
  <si>
    <t>McCain® Harvest Splendor® Sweet Potato Slim Fries 7/32" X 3/8" XL</t>
  </si>
  <si>
    <t>MCF05074</t>
  </si>
  <si>
    <t xml:space="preserve">McCain® Harvest Splendor® Sweet Potato Cross Trax® </t>
  </si>
  <si>
    <t>POTATO BULK  100506</t>
  </si>
  <si>
    <t>POTATO SWEET 100980</t>
  </si>
  <si>
    <t>M.C.I. Foods, Inc.</t>
  </si>
  <si>
    <t>Cheese, Ched Yel-Block (40880)</t>
  </si>
  <si>
    <t>Chicken and NAE Chicken and Green Chili Quesadilla WG IW</t>
  </si>
  <si>
    <t>2 MA-MA ALT/ 2 GRN-GRN ALT</t>
  </si>
  <si>
    <t xml:space="preserve">Pepper Jack Cheese , Whole Grain tortilla Bulk Packed </t>
  </si>
  <si>
    <t>1 MA-MA ALt/1 GRN-GRN ALT</t>
  </si>
  <si>
    <t>Chicken Tender &amp; Cheese Wrap IW</t>
  </si>
  <si>
    <t>NAE Pollo Verde cheese Burrito WG Tortilla, Foil Wrapped</t>
  </si>
  <si>
    <t>Bean&amp; Two Cheese Dip IW Ovenable Tray</t>
  </si>
  <si>
    <t>2MA-MA ALT</t>
  </si>
  <si>
    <t>Beef &amp; American Cheese Taco Snack Whole Granin Tortilla IW</t>
  </si>
  <si>
    <t>2MA-MA ALT/ 2 GRN-GRN ALT</t>
  </si>
  <si>
    <t>Bean &amp; Cheese Burrito IW</t>
  </si>
  <si>
    <t>Egg &amp; Cheese Breakfast Wrap Whole Grain IW</t>
  </si>
  <si>
    <t>1 MA-MA ALT/1 GRN-GRN ALT</t>
  </si>
  <si>
    <t>Egg &amp; Cheese Turkey Sausage Breakfast Wrap Whole Grain IW</t>
  </si>
  <si>
    <t>1MA-MA ALT/ 1 GRN-GRN ALT</t>
  </si>
  <si>
    <t>Cheese Tamale with Green Chili Wrapped in Corn Husk IW in Dual Ovenable Film</t>
  </si>
  <si>
    <t>2 MA-MA ALT/ 2.25 GRN-GRN ALT</t>
  </si>
  <si>
    <t>Michael Foods, Inc.</t>
  </si>
  <si>
    <t>Eggs Bulk</t>
  </si>
  <si>
    <t>Round Egg Patty</t>
  </si>
  <si>
    <t>1 M/MA</t>
  </si>
  <si>
    <t>Square Egg Patty, 2.5'' Grilled, CN</t>
  </si>
  <si>
    <t>Frozen Diced Hard Cooked Eggs, 4.5 lb</t>
  </si>
  <si>
    <t>1.75 M/MA</t>
  </si>
  <si>
    <t>Whole Grain Cinn. Glazed French Toast Stick, Bulk</t>
  </si>
  <si>
    <t>1 M/MA &amp; 1 Grain</t>
  </si>
  <si>
    <t>Round Egg Patty, 3.5" CN</t>
  </si>
  <si>
    <t>Hard Cooked Eggs</t>
  </si>
  <si>
    <t>1.5 M/MA</t>
  </si>
  <si>
    <t>Cheddar Cheese Omelet, 5" CN</t>
  </si>
  <si>
    <t>Colby Cheese Omelet, 5" CN</t>
  </si>
  <si>
    <t>French Toast Sticks</t>
  </si>
  <si>
    <t>Cinn. Glazed French Toast</t>
  </si>
  <si>
    <t>NARDONE BROS. BAKING CO.</t>
  </si>
  <si>
    <t>16WFC</t>
  </si>
  <si>
    <t>WW Pizzeria 4 Cheese Pizza</t>
  </si>
  <si>
    <t>2oz. M/MA  /  4oz. B/G
 1/8 oz. VEG</t>
  </si>
  <si>
    <t>16WPS2</t>
  </si>
  <si>
    <t>WW Pizzeria Cheese Pizza</t>
  </si>
  <si>
    <t>2oz. M/MA  /  2oz. B/G
 1/8 oz. VEG</t>
  </si>
  <si>
    <t>401WCM2</t>
  </si>
  <si>
    <t>4x6 WW Cheese Pizza</t>
  </si>
  <si>
    <t>60WUM2</t>
  </si>
  <si>
    <t>WW French Bread Pizza</t>
  </si>
  <si>
    <t>2oz. M/MA  /  2oz. B/G
 1/4 oz. VEG</t>
  </si>
  <si>
    <t>625WRM2</t>
  </si>
  <si>
    <t>6" WW Cheese Pizza</t>
  </si>
  <si>
    <t>64WPS2</t>
  </si>
  <si>
    <t>72WWSCM2</t>
  </si>
  <si>
    <t>WW Stuffed Crust Wedge Pizza</t>
  </si>
  <si>
    <t>96WW2 4X6</t>
  </si>
  <si>
    <t>WW Cheese Pizza</t>
  </si>
  <si>
    <t>2oz. M/MA  /  2oz. B/G
0 oz. VEG</t>
  </si>
  <si>
    <t>96WWED2</t>
  </si>
  <si>
    <t>WW Wedge Cheese Pizza</t>
  </si>
  <si>
    <t>96WWP24X6</t>
  </si>
  <si>
    <t>WW Pepperoni Pizza</t>
  </si>
  <si>
    <t>NARDONE BROS.</t>
  </si>
  <si>
    <t>National Food Group</t>
  </si>
  <si>
    <t>APPLES FOR FURTHER PROCESSING</t>
  </si>
  <si>
    <t>A3500</t>
  </si>
  <si>
    <r>
      <t xml:space="preserve">Shelf Stable Applesauce Cups  </t>
    </r>
    <r>
      <rPr>
        <b/>
        <i/>
        <sz val="11"/>
        <rFont val="Calibri"/>
        <family val="2"/>
      </rPr>
      <t>Original Unsweetened</t>
    </r>
  </si>
  <si>
    <t>A1410</t>
  </si>
  <si>
    <r>
      <t xml:space="preserve">Shelf Stable Applesauce Cups </t>
    </r>
    <r>
      <rPr>
        <b/>
        <i/>
        <sz val="11"/>
        <rFont val="Calibri"/>
        <family val="2"/>
      </rPr>
      <t>Cinnamon Unsweetened</t>
    </r>
  </si>
  <si>
    <t>A1490</t>
  </si>
  <si>
    <r>
      <t xml:space="preserve">Shelf Stable Applesauce Cups </t>
    </r>
    <r>
      <rPr>
        <b/>
        <i/>
        <sz val="11"/>
        <rFont val="Calibri"/>
        <family val="2"/>
      </rPr>
      <t>Strawberry</t>
    </r>
    <r>
      <rPr>
        <b/>
        <i/>
        <sz val="11"/>
        <rFont val="Calibri"/>
        <family val="2"/>
      </rPr>
      <t xml:space="preserve"> Unsweetened</t>
    </r>
  </si>
  <si>
    <t>A3790</t>
  </si>
  <si>
    <r>
      <t xml:space="preserve">Shelf Stable Applesauce Cups </t>
    </r>
    <r>
      <rPr>
        <b/>
        <i/>
        <sz val="11"/>
        <rFont val="Calibri"/>
        <family val="2"/>
      </rPr>
      <t>Strawberry</t>
    </r>
    <r>
      <rPr>
        <b/>
        <i/>
        <sz val="11"/>
        <rFont val="Calibri"/>
        <family val="2"/>
      </rPr>
      <t xml:space="preserve"> Banana Unsweetened</t>
    </r>
  </si>
  <si>
    <t>A1555</t>
  </si>
  <si>
    <r>
      <t xml:space="preserve">Shelf Stable Applesauce Cups </t>
    </r>
    <r>
      <rPr>
        <b/>
        <i/>
        <sz val="11"/>
        <rFont val="Calibri"/>
        <family val="2"/>
      </rPr>
      <t>Peach Unsweetened</t>
    </r>
  </si>
  <si>
    <t>A1525</t>
  </si>
  <si>
    <r>
      <t xml:space="preserve">Shelf Stable Applesauce Cups </t>
    </r>
    <r>
      <rPr>
        <b/>
        <i/>
        <sz val="11"/>
        <rFont val="Calibri"/>
        <family val="2"/>
      </rPr>
      <t>Cherry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Unsweetened</t>
    </r>
  </si>
  <si>
    <t>A3810</t>
  </si>
  <si>
    <r>
      <t xml:space="preserve">Shelf Stable Applesauce Cups </t>
    </r>
    <r>
      <rPr>
        <b/>
        <i/>
        <sz val="11"/>
        <rFont val="Calibri"/>
        <family val="2"/>
      </rPr>
      <t>Mango Peach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Unsweetened</t>
    </r>
  </si>
  <si>
    <t>A3800</t>
  </si>
  <si>
    <r>
      <t xml:space="preserve">Shelf Stable Applesauce Cup, </t>
    </r>
    <r>
      <rPr>
        <b/>
        <i/>
        <sz val="12"/>
        <rFont val="Calibri"/>
        <family val="2"/>
      </rPr>
      <t xml:space="preserve">Birthday Cake </t>
    </r>
  </si>
  <si>
    <t>A3540</t>
  </si>
  <si>
    <r>
      <t xml:space="preserve">Shelf Stable Applesauce Cup, </t>
    </r>
    <r>
      <rPr>
        <b/>
        <i/>
        <sz val="12"/>
        <rFont val="Calibri"/>
        <family val="2"/>
      </rPr>
      <t xml:space="preserve">Super Sour Apple </t>
    </r>
  </si>
  <si>
    <t>A3530</t>
  </si>
  <si>
    <r>
      <t xml:space="preserve">Shelf Stable Applesauce Cup, </t>
    </r>
    <r>
      <rPr>
        <b/>
        <i/>
        <sz val="12"/>
        <rFont val="Calibri"/>
        <family val="2"/>
      </rPr>
      <t>Rockin Blue Raspberry</t>
    </r>
  </si>
  <si>
    <t>Pears Diced / 6/#10  Cans</t>
  </si>
  <si>
    <t>Diced Pears Fruit Cup</t>
  </si>
  <si>
    <t>Peaches Diced / 6/#10 Cans</t>
  </si>
  <si>
    <t>Peach Fruit Cup</t>
  </si>
  <si>
    <t>1/2 cup fruit</t>
  </si>
  <si>
    <t>Peterson Farms Fresh</t>
  </si>
  <si>
    <t>110149 - Fresh Whole Apples for Processing</t>
  </si>
  <si>
    <t>210005 / 203102B</t>
  </si>
  <si>
    <t>Fresh Sliced Apples 2oz (100% Commodity value)</t>
  </si>
  <si>
    <t>Fresh Sliced Apples 3oz</t>
  </si>
  <si>
    <t>3/4 cup fruit</t>
  </si>
  <si>
    <t>Fresh Sliced Apples 16oz</t>
  </si>
  <si>
    <t>1/2 cup, 3/4 cup, 1 cup</t>
  </si>
  <si>
    <t>Fresh Sliced Apples 4oz</t>
  </si>
  <si>
    <t>1 cup fruit</t>
  </si>
  <si>
    <t>ASA10001</t>
  </si>
  <si>
    <t>Applesauce Unsweetened Original 4.5oz</t>
  </si>
  <si>
    <t>ASA10006</t>
  </si>
  <si>
    <t>Applesauce Original 4.5oz</t>
  </si>
  <si>
    <t>ASA10008</t>
  </si>
  <si>
    <t>Applesauce Blue Raspberry 4.5oz</t>
  </si>
  <si>
    <t>ASA10018</t>
  </si>
  <si>
    <t>Applesauce Watermelon 4.5oz</t>
  </si>
  <si>
    <t>ASA10013</t>
  </si>
  <si>
    <t>Applesauce Unsweetened Cinnamon 4.5oz</t>
  </si>
  <si>
    <t>ASA10014</t>
  </si>
  <si>
    <t>Applesauce Unsweetened Strawberry 4.5oz</t>
  </si>
  <si>
    <t>SA Piazza &amp; Associates/Wild Mike's Pizza</t>
  </si>
  <si>
    <t>Cheese Moz LM PT SKM UNFZ PROC</t>
  </si>
  <si>
    <t>Wild Mike's 10-Cut Cheese</t>
  </si>
  <si>
    <t>Wild Mike's 8-Cut Cheese</t>
  </si>
  <si>
    <t>Wild Mike's 5" Deep Dish Cheese</t>
  </si>
  <si>
    <t>Wild Mike's 5" IW Deep Dish Cheese</t>
  </si>
  <si>
    <t>Wild Mike's Cheese Bites BULK</t>
  </si>
  <si>
    <t>Wild Mike's Cheese &amp; Jalapeno Bites BULK</t>
  </si>
  <si>
    <t>Wild Mike's IW Breakfast - All Beef</t>
  </si>
  <si>
    <t>Wild Mike's BULK Breakfast - All Beef</t>
  </si>
  <si>
    <t>Wild Mike's Cheese Pocket IW</t>
  </si>
  <si>
    <t>Wild Mike's IW Cheese</t>
  </si>
  <si>
    <t>Processor: Pilgrim's Pride Corporation</t>
  </si>
  <si>
    <t>Commodity: CHICKEN LARGE CHILLED BULK</t>
  </si>
  <si>
    <t>USDA Code: A522/100103</t>
  </si>
  <si>
    <t>USDA Foods Inventory Drawdown per Case</t>
  </si>
  <si>
    <t>FC CN Dark Meat Chicken Sausage Patty</t>
  </si>
  <si>
    <t>30 #</t>
  </si>
  <si>
    <t>1.37 oz</t>
  </si>
  <si>
    <t>58.06d</t>
  </si>
  <si>
    <t>FC Whole Grain Whole Muscle Chicken Breast Fillets</t>
  </si>
  <si>
    <t>4.00 oz</t>
  </si>
  <si>
    <t>2 m/ma &amp; 1 grain</t>
  </si>
  <si>
    <t>24.76w</t>
  </si>
  <si>
    <t>FC Whole Grain Whole Muscle Chicken Breast Bites</t>
  </si>
  <si>
    <t>3.75 oz</t>
  </si>
  <si>
    <t>FC Unbreaded Whole Muscle Grill Chicken Breast Fillets</t>
  </si>
  <si>
    <t>20 #</t>
  </si>
  <si>
    <t>3.00 oz</t>
  </si>
  <si>
    <t>2.25 m/ma</t>
  </si>
  <si>
    <t>22.73w</t>
  </si>
  <si>
    <t>FC CN A+ Whole Grain Chicken Breast Tender</t>
  </si>
  <si>
    <t>4.35 oz</t>
  </si>
  <si>
    <t>2 m/ma &amp; 1.25 grain</t>
  </si>
  <si>
    <t>26.05w</t>
  </si>
  <si>
    <t>FC Breaded Drumsticks</t>
  </si>
  <si>
    <t>4.8 oz.</t>
  </si>
  <si>
    <t>2 m/ma &amp; 1.5 grain</t>
  </si>
  <si>
    <t>24.09d</t>
  </si>
  <si>
    <t>FC 1st &amp; 2nd Joint Chicken Wings</t>
  </si>
  <si>
    <t>9.2 oz</t>
  </si>
  <si>
    <t>27.39w</t>
  </si>
  <si>
    <t>FC CN Whole Grain Dark Meat Chicken Smackers</t>
  </si>
  <si>
    <t>4.30 oz</t>
  </si>
  <si>
    <t>40.54d</t>
  </si>
  <si>
    <t>FC CN Whole Grain Homestyle Chicken Nuggets</t>
  </si>
  <si>
    <t>3.04 oz</t>
  </si>
  <si>
    <t>10.14d/10.14w</t>
  </si>
  <si>
    <t>FC CN Whole Grain Homestyle Chicken Patty</t>
  </si>
  <si>
    <t>3.05 oz</t>
  </si>
  <si>
    <t>10.14w/10.14d</t>
  </si>
  <si>
    <t>Commodity: CHICKEN SMALL CHILLED BULK</t>
  </si>
  <si>
    <t>FC 8 PC Whole Grain Breaded Parts</t>
  </si>
  <si>
    <t>35.00 #</t>
  </si>
  <si>
    <t>Varies</t>
  </si>
  <si>
    <t>17.49d/17.49w</t>
  </si>
  <si>
    <t>FC 8 PC Unbreaded Roasted Parts</t>
  </si>
  <si>
    <t>30.00 #</t>
  </si>
  <si>
    <t>22.38d/22.39w</t>
  </si>
  <si>
    <t xml:space="preserve">Red Gold LLC </t>
  </si>
  <si>
    <t xml:space="preserve">Tomato Paste </t>
  </si>
  <si>
    <t>REDYL9G</t>
  </si>
  <si>
    <t>Red Gold Ketchup NB w Sugar ELS 1000/9g Packets</t>
  </si>
  <si>
    <t>N/A</t>
  </si>
  <si>
    <t>REDNA2ZC84</t>
  </si>
  <si>
    <t>Red Gold Marinara Cup 84/2.5oz Dipping Cups</t>
  </si>
  <si>
    <t>1/2 cup R/O Vegetable</t>
  </si>
  <si>
    <t>REDY59G</t>
  </si>
  <si>
    <t>Red Gold Ketchup/Fancy 33% 1000/9g Packets</t>
  </si>
  <si>
    <t>REDOA1Z</t>
  </si>
  <si>
    <t>Red Gold BBQ NB 250/1oz Dunk Cups</t>
  </si>
  <si>
    <t>REDSC99</t>
  </si>
  <si>
    <t>Red Gold NE LS Salsa 6/#10 Cans</t>
  </si>
  <si>
    <t>1/4 cup R/O Vegetable</t>
  </si>
  <si>
    <t>3/4 cup R/O Vegetable</t>
  </si>
  <si>
    <t>REDY51Z</t>
  </si>
  <si>
    <t>Red Gold Ketchup NB Cup 250/1oz Dunk Cups</t>
  </si>
  <si>
    <t>REDSC2ZC84</t>
  </si>
  <si>
    <t>Red Gold Salsa Cup 84/3oz Dipping Cups</t>
  </si>
  <si>
    <t>RPKNA99</t>
  </si>
  <si>
    <t>Red Pack Marinara Sauce 6 #10 Cans</t>
  </si>
  <si>
    <t xml:space="preserve">   </t>
  </si>
  <si>
    <t xml:space="preserve">  </t>
  </si>
  <si>
    <t>Simplot</t>
  </si>
  <si>
    <t xml:space="preserve">Potato Bulk </t>
  </si>
  <si>
    <t>Tater Pals Oven 1/2" Crinkle Cut</t>
  </si>
  <si>
    <t>1/2 cup Veg</t>
  </si>
  <si>
    <t>Thunder Crunch 3/8" SC</t>
  </si>
  <si>
    <t>Conquest 3/8" Straight Cut</t>
  </si>
  <si>
    <t>Tater Gems</t>
  </si>
  <si>
    <t>Conquest 5/16" Straight Cut</t>
  </si>
  <si>
    <t>RoastWorks Whole Baby Bakers</t>
  </si>
  <si>
    <t>101's Hash Brown Patty</t>
  </si>
  <si>
    <t>Savory Loops</t>
  </si>
  <si>
    <t>Savory 10-Cut Wedge</t>
  </si>
  <si>
    <t>Savory Lattice Cut</t>
  </si>
  <si>
    <t xml:space="preserve">Sweet Potato </t>
  </si>
  <si>
    <t>Simplot Sweets Sweet Potato Fries Crinkle Cut</t>
  </si>
  <si>
    <t>Simplot Sweets Sweet Potato Gems</t>
  </si>
  <si>
    <t>RoastWorks Sweet Potato Unseasoning Chunk</t>
  </si>
  <si>
    <t>Simplot Sweets Sweet Potato 1/2" Crinkle Cut</t>
  </si>
  <si>
    <t>Simplot Sweets Sweet Potato Lattice Cut</t>
  </si>
  <si>
    <t>Simplot Sweets Sweet Potato 10-Cut Wedge</t>
  </si>
  <si>
    <t>Simplot Sweets Sweet Potato %/16 SC w/Vanilla Sugar</t>
  </si>
  <si>
    <t>Roasted Sweet Potato Mashed</t>
  </si>
  <si>
    <t>RoastWorks Sweet Potato w/maple seasoning</t>
  </si>
  <si>
    <t>Smucker Foodservice, INC</t>
  </si>
  <si>
    <t>Raw Shelled Peanuts</t>
  </si>
  <si>
    <t>PB &amp; Grape Jelly on Wheat-no HFCS, non-GMO</t>
  </si>
  <si>
    <t>2.6 oz</t>
  </si>
  <si>
    <t>1 MMA Per Serving / 1 WG Serving</t>
  </si>
  <si>
    <t>PB &amp; Strawberry Jam on Wheat-no HFCS, non-GMO</t>
  </si>
  <si>
    <t>5.3 oz</t>
  </si>
  <si>
    <t>2 MMA Per Serving / 2 WG Serving</t>
  </si>
  <si>
    <t>Peanut Butter Cups</t>
  </si>
  <si>
    <t>1.1 oz</t>
  </si>
  <si>
    <t>1 MMA Per Serving</t>
  </si>
  <si>
    <t xml:space="preserve">Peanut Butter Cans </t>
  </si>
  <si>
    <t>1.0 oz</t>
  </si>
  <si>
    <t>Tabatchnick Fine Foods</t>
  </si>
  <si>
    <t>CHEESE NAT AMER FBD BARREL-500 LB(40800)</t>
  </si>
  <si>
    <t>WG Mac &amp; Cheese, Bulk</t>
  </si>
  <si>
    <t>6 oz.</t>
  </si>
  <si>
    <t>2 M/MA &amp; 1 OEG</t>
  </si>
  <si>
    <t>WG Mac &amp; Cheese, Portion Pack, Bowl</t>
  </si>
  <si>
    <t>22.5 #</t>
  </si>
  <si>
    <t>WG Mac &amp; Cheese, Portion Pack, Cup</t>
  </si>
  <si>
    <t>36 #</t>
  </si>
  <si>
    <t>Cheddar Cheese Sauce, Cups</t>
  </si>
  <si>
    <t>22#</t>
  </si>
  <si>
    <t>3.65 oz.</t>
  </si>
  <si>
    <t xml:space="preserve">2 M/MA  </t>
  </si>
  <si>
    <t>Jalapeno Cheddar Cheese Sauce, Cups</t>
  </si>
  <si>
    <t>22.2#</t>
  </si>
  <si>
    <t>3.7 oz.</t>
  </si>
  <si>
    <t>WG Small Square Ravioli</t>
  </si>
  <si>
    <t>32#</t>
  </si>
  <si>
    <t>3.6 oz.</t>
  </si>
  <si>
    <t>WG Tri-Color Tortellini</t>
  </si>
  <si>
    <t>5.4 oz.</t>
  </si>
  <si>
    <t>2 M/MA &amp; 2.25 OEG</t>
  </si>
  <si>
    <t>WG Spinach Ravioli</t>
  </si>
  <si>
    <t>32.2#</t>
  </si>
  <si>
    <t>4.6 oz.</t>
  </si>
  <si>
    <t>1.5 M/MA, 1.25 OEG, &amp; .25 Cup ROV Vegetable</t>
  </si>
  <si>
    <t>STRAWBERRY SLICES UNSWT IQF CTN-6/5 LB</t>
  </si>
  <si>
    <t>Strawberry Fruit Cups</t>
  </si>
  <si>
    <t>27#</t>
  </si>
  <si>
    <t>4.5 oz.</t>
  </si>
  <si>
    <t>STRAWBERRIES, SLICED 110860</t>
  </si>
  <si>
    <t>BLUEBERRY WILD FRZ CTN-30 LB</t>
  </si>
  <si>
    <t>MIXED BERRY FRUIT CUPS</t>
  </si>
  <si>
    <t>27 LB.</t>
  </si>
  <si>
    <t>1/2 CUP FRUIT</t>
  </si>
  <si>
    <t>TRIDENT SEAFOODS</t>
  </si>
  <si>
    <t>POLLOCK BLOCKS</t>
  </si>
  <si>
    <t>Baja Fish Sticks 1 oz WG</t>
  </si>
  <si>
    <t>2M/1G</t>
  </si>
  <si>
    <t>Breaded Pollock Hoagies 3.6 oz WG</t>
  </si>
  <si>
    <t>Potato Breaded Pollock Sticks 1.0 oz WG</t>
  </si>
  <si>
    <t>2M/.75G</t>
  </si>
  <si>
    <t>Potato Breaded Pollock Wedges 3.6 oz WG</t>
  </si>
  <si>
    <t>2M/.5G</t>
  </si>
  <si>
    <t>Buffalo Breaded Pollock Dippers/Wedges 1.33 oz WG</t>
  </si>
  <si>
    <t>2M/1.25G</t>
  </si>
  <si>
    <t>Nacho Cheese Brd Pollock Dippers/Wedges 1.33 oz WG</t>
  </si>
  <si>
    <t>Batter Dipped Pollock Wedges 4 oz WG</t>
  </si>
  <si>
    <t>Hot &amp; Spicy Breaded Pollock Portion 3.6 oz WG</t>
  </si>
  <si>
    <t>Breaded Pollock Portions 3 oz WG</t>
  </si>
  <si>
    <t>1.5M/1G</t>
  </si>
  <si>
    <t>Tyson</t>
  </si>
  <si>
    <t>BEEF COARSE GROUND FRZ CTN-60 LB</t>
  </si>
  <si>
    <t>Cheeseburger Meatloaf, 2.9 oz.</t>
  </si>
  <si>
    <t>2 M/MA, 0 GR</t>
  </si>
  <si>
    <t>IW Cheeseburger Mini Twin Sandwiches, 5.5 oz.</t>
  </si>
  <si>
    <t>2 M/MA, 2.5 GR</t>
  </si>
  <si>
    <t>IW Cheeseburger Mini Twin Sandwiches, 4.7 oz.</t>
  </si>
  <si>
    <t>2 M/MA, 2 GR</t>
  </si>
  <si>
    <t>Wonderbites® Beef Dipper with Teriyaki, 2.8 oz.</t>
  </si>
  <si>
    <t>Beef Rib Pattie with BBQ Sauce, 3.0 oz.</t>
  </si>
  <si>
    <t>Flame Grilled Beef Burger, 3.0 oz.</t>
  </si>
  <si>
    <t>3 M/MA, 0 GR</t>
  </si>
  <si>
    <t>Flame Grilled Chopped Beef Burger, 2.3 oz.</t>
  </si>
  <si>
    <t>Beef Burger, 2.0 oz.</t>
  </si>
  <si>
    <t>Flame Grilled Beef Pattie, 2.1 oz.</t>
  </si>
  <si>
    <t>Deluxe Beef Meatballs, 2.5 oz.</t>
  </si>
  <si>
    <t>Chicken Large Chilled-Bulk</t>
  </si>
  <si>
    <t>Breaded Chicken Patties, 3.29 oz.</t>
  </si>
  <si>
    <t>2 M/MA, 1 GR</t>
  </si>
  <si>
    <t>Krisp N Krunchy™ Breaded Chicken Tenders, 1.2 oz.</t>
  </si>
  <si>
    <t>Whole Grain Breaded Homestyle Patties, 3.4 oz.</t>
  </si>
  <si>
    <t>0 M/MA, 0 GR</t>
  </si>
  <si>
    <t>Whole Grain Breaded Homestyle Chicken Chunks, 0.68 oz.</t>
  </si>
  <si>
    <t>Chicken Sausage Patties, 1.43 oz.</t>
  </si>
  <si>
    <t>1 M/MA, 0 GR</t>
  </si>
  <si>
    <t>Chicken Meatballs, 1.0 oz.</t>
  </si>
  <si>
    <t>Chicken Taco Meat, 3.0 oz.</t>
  </si>
  <si>
    <t>Red Label™ Select Cut Grilled Chicken Filets, 3 oz.</t>
  </si>
  <si>
    <t>2.5 M/MA, 0 GR</t>
  </si>
  <si>
    <t>All Natural Low Sodium Diced Chicken, 2.3 oz.</t>
  </si>
  <si>
    <t>Breaded Golden Crispy MWWM Chicken Filets, 3.75 oz.</t>
  </si>
  <si>
    <t>CHEESE MOZ LM PT SKM UNFZ PROC PK(41125)</t>
  </si>
  <si>
    <t>IW Egg &amp; Cheese with Maple Cheddar Topping Breadsticks, 2.22 oz.</t>
  </si>
  <si>
    <t>1 M/MA, 1 GR</t>
  </si>
  <si>
    <t>Cheese Pizza Stuffed Breadsticks, 3.77 oz.</t>
  </si>
  <si>
    <t>1 M/MA, 2.25 GR</t>
  </si>
  <si>
    <t>Stuffed Crust Cheese Pizza, 5.19 oz.</t>
  </si>
  <si>
    <t>2 M/MA, 2.25 GR</t>
  </si>
  <si>
    <t>Reduced Fat Cheese Breadsticks, 2.15 oz.</t>
  </si>
  <si>
    <t>Par-baked LMPS Cheese Breadstick, 2.99 oz</t>
  </si>
  <si>
    <t>1 M/MA, 2 GR</t>
  </si>
  <si>
    <t>Reduced Fat Cheese Breadsticks, 2.82 oz.</t>
  </si>
  <si>
    <t>100% LMPS Cheese Breadsticks, 2.15 oz.</t>
  </si>
  <si>
    <t>Pepperoni Pizza Sticks, 3.77 oz.</t>
  </si>
  <si>
    <t>IW Cheese Stuffed Breadsticks, 2.5 oz.</t>
  </si>
  <si>
    <t>0.5 M/MA, 1.75 GR</t>
  </si>
  <si>
    <t>Pepperoni Stuffed Breadsticks, 1.55 oz.</t>
  </si>
  <si>
    <t>0.5 M/MA, 1 GR</t>
  </si>
  <si>
    <t>The Father's Table</t>
  </si>
  <si>
    <t>Mozzarella 110244</t>
  </si>
  <si>
    <t>1 oz. Pepperoni Lil Bites</t>
  </si>
  <si>
    <t>.5 oz. Cheesy Lil Bites</t>
  </si>
  <si>
    <t>.5 oz. Nacho Lil Bites</t>
  </si>
  <si>
    <t>Breaded Mozzarella Sticks</t>
  </si>
  <si>
    <t>Breaded Italian Mozzarella Sticks</t>
  </si>
  <si>
    <t>Totally Stuffed Cheesy Italian Sandwhich</t>
  </si>
  <si>
    <t>Rich Products Corporation</t>
  </si>
  <si>
    <t>FLOUR BREAD BULK</t>
  </si>
  <si>
    <t xml:space="preserve">Whole Grain Rich 16" Parbaked Pizza Crust </t>
  </si>
  <si>
    <t>Whole Grain Rich Yeast Raised Ring Donut</t>
  </si>
  <si>
    <t xml:space="preserve">Whole Grain Rich 2.5oz Dinner Roll Dough </t>
  </si>
  <si>
    <t>Whole Grain Rich UBR - The Ultimate Breakfast Round™ - Oatmeal Chocolate Chip  (Baked, IW, Nut-free)</t>
  </si>
  <si>
    <t>Whole Grain Rich Yeast Donut Holes</t>
  </si>
  <si>
    <t>Whole Grain Rich 2 oz EQ 6X6 Oven Fired Flatbread</t>
  </si>
  <si>
    <t>Whole Grain Rich Rip Stick Breadstick Dough</t>
  </si>
  <si>
    <t>7" Presheeted Pizza Dough</t>
  </si>
  <si>
    <t>Nut Free Whole Grain Rich Chocolate Chip Made with Hershey's Baked Cookie IW</t>
  </si>
  <si>
    <t>Whole Grain Rich Triple Chocolate Filled Cookie made with Hershey's Chocolate (Baked, IW)</t>
  </si>
  <si>
    <t>CHEESE MOZ LM PART SKIM</t>
  </si>
  <si>
    <t>Farm Rich Whole Grain Mozzarella Bites</t>
  </si>
  <si>
    <t>2.00 oz. eq. grains/ 2.00 OZ M/MA</t>
  </si>
  <si>
    <t>Breaded Mozzarella Cheese Sticks</t>
  </si>
  <si>
    <t>1.25OZ M/MA</t>
  </si>
  <si>
    <t>Whole Grain Rich Reduced Sodium Cheese Stick</t>
  </si>
  <si>
    <t>2.25 oz. eq. grains/ 2.00 OZ M/MA</t>
  </si>
  <si>
    <t>Whole Grain Rich Breaded Mozzarella Cheese Sticks</t>
  </si>
  <si>
    <t>Whole Grain Rich Buffalo Cheese Cruncher</t>
  </si>
  <si>
    <t>Whole Grain Rich Pizza Cruncher</t>
  </si>
  <si>
    <t>2.50 oz. eq. grains/ 2.00 OZ M/MA</t>
  </si>
  <si>
    <t>Schwans</t>
  </si>
  <si>
    <t>CHICKEN LEGS CHILLED -BULK</t>
  </si>
  <si>
    <t>MINH® Sweet &amp; Sour Chicken Stir Fry Kit</t>
  </si>
  <si>
    <t>MINH® General Tso's Chicken Stir Fry Kit</t>
  </si>
  <si>
    <t>MINH® Teriyaki Chicken Stir Fry Kit</t>
  </si>
  <si>
    <t>MINH® Orange Chicken Stir Fry Kit</t>
  </si>
  <si>
    <t>FLOUR BAKER HARD WHT UNBLCH-BULK</t>
  </si>
  <si>
    <t>TONY'S® 51% WG Turkey Sausage Cheese/Cheese Sub Breakfast Pizza - IW</t>
  </si>
  <si>
    <t>1 M/MA, 1.75 Grain</t>
  </si>
  <si>
    <t>TONY'S® Deep Dish 5" 51% WG Cheese/Cheese Sub Cheese Pizza</t>
  </si>
  <si>
    <t>2 M/MA, 2 Grain, 1/8 Veg.</t>
  </si>
  <si>
    <t>BIG DADDY’S® Original 16” Rolled Edge Cheese Pizza</t>
  </si>
  <si>
    <t>2 M/MA, 3 Grain, 1/8 Veg.</t>
  </si>
  <si>
    <t>BEACON STREET CAFÉ™ 51% WG Cheese Stuffed Sticks</t>
  </si>
  <si>
    <t>2 M/MA, 2 Grain</t>
  </si>
  <si>
    <t>TONY'S® Deep Dish 5" 100% Mozzarella Cheese Pizza IW</t>
  </si>
  <si>
    <t>TONY'S® French Bread 6" 51% WG Cheese/Cheese Sub Pizza</t>
  </si>
  <si>
    <t>TONY'S® GALAXY PIZZA® 4" 51% WG Cheese Pizza - IW</t>
  </si>
  <si>
    <t>COYOTE GRILL® 51% WG Cheese Quesadilla</t>
  </si>
  <si>
    <t>TONY'S® 51% WG 4x6 Cheese/Cheese Sub Cheese Pizza</t>
  </si>
  <si>
    <t>BIG DADDY'S® Bold 16" 51% WG Rolled Edge Cheese Pizza</t>
  </si>
  <si>
    <t xml:space="preserve"> Cheese Moz LM PT SKM UNFZ PROC PK 41125</t>
  </si>
  <si>
    <t>TOMATO PASTE FOR BULK PROCESSING</t>
  </si>
  <si>
    <t>TONY'S® Classic Wedge 7" 51% WG Cheese/Cheese Sub Pizza</t>
  </si>
  <si>
    <t>TONY'S® Deep Dish 5" 51% WG 100% Mozzarella Cheese Pizza</t>
  </si>
  <si>
    <t>TONY’S® 51% WG 4X6 Cheese Pizza</t>
  </si>
  <si>
    <t>Cargill Kitchen Solutions</t>
  </si>
  <si>
    <t>Whole Egg Bulk</t>
  </si>
  <si>
    <t>IW Omelet w/ Cheese Wrapped in a Whole Wheat/Enriched Wheat Tortilla</t>
  </si>
  <si>
    <t>2 meat, 1 Grain</t>
  </si>
  <si>
    <t>Whole Grain Cinnamon Glazed French Toast Sticks</t>
  </si>
  <si>
    <t>1 meat, 1.5 Grain</t>
  </si>
  <si>
    <t>Grilled Egg Patties</t>
  </si>
  <si>
    <t>1 meat</t>
  </si>
  <si>
    <t>IW  Whole Grain Cinnamon Glazed French Toast</t>
  </si>
  <si>
    <t>Pillow-pak Hard Cooked Eggs (Refrigerated)</t>
  </si>
  <si>
    <t>1 egg</t>
  </si>
  <si>
    <t>1 medium egg = 1.5 meat</t>
  </si>
  <si>
    <t>Colby Cheese Skillet Omelet</t>
  </si>
  <si>
    <t>2 meat</t>
  </si>
  <si>
    <t>IW  Whole Grain Cinnamon Glazed French Toast Sticks</t>
  </si>
  <si>
    <t>IW Omelet w/ Cheese &amp; Turkey Sausage Wrapped in a Whole Wheat/Enriched Wheat Tortilla</t>
  </si>
  <si>
    <t>Eggstravaganza Turkey Ssg, Cheese</t>
  </si>
  <si>
    <t>IW Colby Cheese Omelet</t>
  </si>
  <si>
    <t>Bongards Premium Cheese</t>
  </si>
  <si>
    <t>Barrel Cheese</t>
  </si>
  <si>
    <t>110242</t>
  </si>
  <si>
    <t>American Cheese Yellow 160 slice</t>
  </si>
  <si>
    <t>M/MA</t>
  </si>
  <si>
    <t>Reduced Fat, Reduced Sodium Yellow American Cheese Slices</t>
  </si>
  <si>
    <t>American Pepper Jack slices 160 ct</t>
  </si>
  <si>
    <t>Natural Pasteurized Blend Yellow Cheddar 160P Slice</t>
  </si>
  <si>
    <t>Natural Pasteurized BlendLMPS Mozz 160P Slice</t>
  </si>
  <si>
    <t>Marble Cheese Stick</t>
  </si>
  <si>
    <t xml:space="preserve">Mozzarella Cheese Stick </t>
  </si>
  <si>
    <t>Shredded LMPS Mozzarella Cheese</t>
  </si>
  <si>
    <t>Shredded Cheddar Cheese</t>
  </si>
  <si>
    <t>Cheddar Shreds Reduced Fat</t>
  </si>
  <si>
    <t>Tasty Brands,LLC</t>
  </si>
  <si>
    <t>Cheese Barrel</t>
  </si>
  <si>
    <t>WG Oven Ready Breaded Mozzarella Sticks</t>
  </si>
  <si>
    <t>4.23oz</t>
  </si>
  <si>
    <t>2oz ma/2oz eq grains</t>
  </si>
  <si>
    <t>Whole Grain Cheese Pizza Lunch Kit</t>
  </si>
  <si>
    <t>5.25oz</t>
  </si>
  <si>
    <t>WG Breaded Oven Ready MIni Cheese Ravioli</t>
  </si>
  <si>
    <t>3.34oz</t>
  </si>
  <si>
    <t>1oz ma/1.5oz eq grains</t>
  </si>
  <si>
    <t>Whole Grain Mozzarella Filled Twisted Topped Breadstick</t>
  </si>
  <si>
    <t>2.00oz</t>
  </si>
  <si>
    <t>1oz ma/1oz eq grains</t>
  </si>
  <si>
    <t>Whole Grain Turkey Ham &amp; Cheese Croissant Sandwich, IW</t>
  </si>
  <si>
    <t>2.52oz</t>
  </si>
  <si>
    <t>Turkey &amp; Cheese WG Sandwich IW</t>
  </si>
  <si>
    <t>4.30oz</t>
  </si>
  <si>
    <t>Whole Grain PizzaBoli</t>
  </si>
  <si>
    <t>5.00oz</t>
  </si>
  <si>
    <t>Whole Grain Mini Cheese Pizza Bagels</t>
  </si>
  <si>
    <t>4.68oz</t>
  </si>
  <si>
    <t>2oz ma/2oz eq grains; 1/8 veg</t>
  </si>
  <si>
    <t>00801WG</t>
  </si>
  <si>
    <t>Whole Grain Cheese Lasagna Rollup</t>
  </si>
  <si>
    <t>2oz ma/1oz eq grains</t>
  </si>
  <si>
    <t>00834WG</t>
  </si>
  <si>
    <t>Whole Grain Mini Cheese Ravioli</t>
  </si>
  <si>
    <t>2.17oz</t>
  </si>
  <si>
    <t xml:space="preserve">Jennie-O Turkey Store </t>
  </si>
  <si>
    <t>Turkey, Whole Bulk</t>
  </si>
  <si>
    <t>8469-02</t>
  </si>
  <si>
    <r>
      <rPr>
        <i/>
        <sz val="11"/>
        <rFont val="Calibri"/>
        <family val="2"/>
      </rPr>
      <t>Natural Choice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Premium</t>
    </r>
    <r>
      <rPr>
        <sz val="11"/>
        <rFont val="Calibri"/>
        <family val="2"/>
      </rPr>
      <t xml:space="preserve"> Oil Browned Turkey Breast  (W)</t>
    </r>
  </si>
  <si>
    <t>16.50 Avg.
(14-18 lbs)</t>
  </si>
  <si>
    <t>8354-02</t>
  </si>
  <si>
    <r>
      <rPr>
        <i/>
        <sz val="11"/>
        <rFont val="Calibri"/>
        <family val="2"/>
      </rPr>
      <t>Deli Favorites</t>
    </r>
    <r>
      <rPr>
        <sz val="11"/>
        <rFont val="Calibri"/>
        <family val="2"/>
      </rPr>
      <t xml:space="preserve"> Oven Roasted Skinless Turkey Breast (W)</t>
    </r>
  </si>
  <si>
    <t>20.8 Avg.
(18-22 lbs)</t>
  </si>
  <si>
    <t>Turkey Ham Deli Style "D" Shape (Fresh) (D)</t>
  </si>
  <si>
    <t>16.00 Avg.
(12-17 lbs)</t>
  </si>
  <si>
    <t>Sliced Oven Roasted Turkey Breast 12/1 lb (W)</t>
  </si>
  <si>
    <t>Sliced Turkey Ham 12-1 lb (D)</t>
  </si>
  <si>
    <t>2096-12</t>
  </si>
  <si>
    <t>Sliced Italian Turkey Combo Pack - Pre Sliced (Turkey Ham/Salami/Pepperoni) 12/1 lb (D)</t>
  </si>
  <si>
    <t>Country Recipe Turkey Sausage Patties (D)</t>
  </si>
  <si>
    <t>Country Recipe Turkey Sausage Links (D)</t>
  </si>
  <si>
    <t>2856-28</t>
  </si>
  <si>
    <t>Pre-Cooked Turkey Taco (W/D)</t>
  </si>
  <si>
    <t>6166-30</t>
  </si>
  <si>
    <t>Pre-Cooked Turkey Burger (W/D)</t>
  </si>
  <si>
    <t>Yangs 5th Taste</t>
  </si>
  <si>
    <t>Chicken legs chilled</t>
  </si>
  <si>
    <t>8-52724-15555-5</t>
  </si>
  <si>
    <t>Mandarin Orange Chicken JR</t>
  </si>
  <si>
    <t>8-52724-15563-0</t>
  </si>
  <si>
    <t>General Tso's Chicken</t>
  </si>
  <si>
    <t>8-52724-15559-3</t>
  </si>
  <si>
    <t>Gluten Free BBQ Teriyaki Chicken</t>
  </si>
  <si>
    <t>8-52724-15556-2</t>
  </si>
  <si>
    <t>Spicy Sichuan Chicken</t>
  </si>
  <si>
    <t>8-52724-15553-1</t>
  </si>
  <si>
    <t>Lemongrass Chicken</t>
  </si>
  <si>
    <t>8-52724-15551-7</t>
  </si>
  <si>
    <t>Sweet &amp; Sour Chicken</t>
  </si>
  <si>
    <t>8-52724-15557-9</t>
  </si>
  <si>
    <t>Edamame Kung Pao Chicken</t>
  </si>
  <si>
    <t>2 M/MA, 1/8 cup vegetables</t>
  </si>
  <si>
    <t>8-52724-16668-1</t>
  </si>
  <si>
    <t>Mandarin Orange Chicken Rice Bowl</t>
  </si>
  <si>
    <t>2 M/MA, 2 Grains</t>
  </si>
  <si>
    <t>8-52724-16667-4</t>
  </si>
  <si>
    <t>BBQ Teriyaki Chicken Rice Bowl</t>
  </si>
  <si>
    <t>8-52724-16669-8</t>
  </si>
  <si>
    <t>General Tso's Chicken Rice Bowl</t>
  </si>
  <si>
    <t>Rich Chicks</t>
  </si>
  <si>
    <t>Chicken Large Chilled Bulk</t>
  </si>
  <si>
    <t>WG Whole Muscle Chicken Breast Fillet-Clean Label</t>
  </si>
  <si>
    <t>Mango Jalapeno Meatballs</t>
  </si>
  <si>
    <t>2M</t>
  </si>
  <si>
    <t>WG Whole Muscle Boneless Chicken Wing/Breast Chunk-Clean Label</t>
  </si>
  <si>
    <t>WG Whole Muscle Chicken Breast Tenderloin-Clean Label</t>
  </si>
  <si>
    <t>WG Whole Muscle Spicy Chicken Breast Fillet</t>
  </si>
  <si>
    <t>WG Whole Muscle Spicy Boneless Chicken Wing/Breast Chunk</t>
  </si>
  <si>
    <t>WG Whole Muscle Dill Flavor Chicken Breast Fillet</t>
  </si>
  <si>
    <t>WG All White Meat Chicken Nugget</t>
  </si>
  <si>
    <t>WG All White Meat Chicken Tender</t>
  </si>
  <si>
    <t>WG All White Meat Chicken Patty</t>
  </si>
  <si>
    <t>Chefs Corner</t>
  </si>
  <si>
    <t>Chicken Legs Chilled Bulk</t>
  </si>
  <si>
    <t>Orange Chicken WG Battered</t>
  </si>
  <si>
    <t>2m/ma, 1/4 grain</t>
  </si>
  <si>
    <t>Honey Fire Chicken WG Battered</t>
  </si>
  <si>
    <t>Cherry Blossom Chicken WG Battered</t>
  </si>
  <si>
    <t>Mandarin Mango Chicken WG Battered</t>
  </si>
  <si>
    <t>General Tso Chicken WG Battered</t>
  </si>
  <si>
    <t>cmdty-eg-0500</t>
  </si>
  <si>
    <t>Chicken Egg Roll</t>
  </si>
  <si>
    <t>1m/ma, 2 grain</t>
  </si>
  <si>
    <t>Sweet Thai Chili Chicken WG Battered</t>
  </si>
  <si>
    <t>Sriracha Honey Chicken WG Battered</t>
  </si>
  <si>
    <t>Teriyaki Chicken Grilled</t>
  </si>
  <si>
    <t xml:space="preserve">2m/ma </t>
  </si>
  <si>
    <t>Korean Hibachi BBQ Chicken Grilled</t>
  </si>
  <si>
    <t>Cherry Central</t>
  </si>
  <si>
    <t>Apple Bulk</t>
  </si>
  <si>
    <t>Unsweetened Applesauce</t>
  </si>
  <si>
    <t>Unsweetened Mixed BerryApplesauce</t>
  </si>
  <si>
    <t>Unsweetened Strawberry Applesauce</t>
  </si>
  <si>
    <t>Unsweetened Cinnamon Applesauce</t>
  </si>
  <si>
    <t>Unsweetened Mango Applesauce</t>
  </si>
  <si>
    <t>Unsweetened Blue Raspberry Applesauce</t>
  </si>
  <si>
    <t>Unsweetened Birthday Cake Applesauce</t>
  </si>
  <si>
    <t>Unsweetened Strawberry Banana Applesauce</t>
  </si>
  <si>
    <t>Unsweetened Cherry Applesauce</t>
  </si>
  <si>
    <t>Cherry Bulk 4x4 lb</t>
  </si>
  <si>
    <t>O2136</t>
  </si>
  <si>
    <t>Cherry Snack</t>
  </si>
  <si>
    <t>CHERRY CENTRAL</t>
  </si>
  <si>
    <t>CHERRIES 100299</t>
  </si>
  <si>
    <t>S&amp;F Foods Inc.</t>
  </si>
  <si>
    <t>Mozzarella Cheese</t>
  </si>
  <si>
    <t>087BC/089MC</t>
  </si>
  <si>
    <t>Pepperoni Pizza Breadstick, Bulk or IW</t>
  </si>
  <si>
    <t>2Brd &amp; 2MMA</t>
  </si>
  <si>
    <t>137MC</t>
  </si>
  <si>
    <t>Breakfast Ham &amp; Cheese, IW Clean Label</t>
  </si>
  <si>
    <t>1.5Brd &amp; 1mma</t>
  </si>
  <si>
    <t>151BC</t>
  </si>
  <si>
    <t>Cheezy Breadsticks, Bulk</t>
  </si>
  <si>
    <t>211BC/201MC</t>
  </si>
  <si>
    <t>Pepperoni(beef) Calzone, Bulk or IW</t>
  </si>
  <si>
    <t>208BC</t>
  </si>
  <si>
    <t>Ham &amp; Cheese Stuffer, Bulk Clean Label</t>
  </si>
  <si>
    <t>5192BC-5160MC</t>
  </si>
  <si>
    <t>Meat Lovers Stromboli, Bulk or IW</t>
  </si>
  <si>
    <t>9073BC</t>
  </si>
  <si>
    <t>Mini Pepperoni Calzone, Bulk</t>
  </si>
  <si>
    <t>9074BC</t>
  </si>
  <si>
    <t>Mini Cheese Calzone, Bulk</t>
  </si>
  <si>
    <t>1500M</t>
  </si>
  <si>
    <t>Gluten Free Pizza Pocket, IW</t>
  </si>
  <si>
    <t>212BC</t>
  </si>
  <si>
    <t>Cheese &amp; Sauce Calzone, Bulk</t>
  </si>
  <si>
    <t>J&amp;J Snack Foods</t>
  </si>
  <si>
    <t>Flour Baker Hearth Unblch - Bulk</t>
  </si>
  <si>
    <t>Soft Pretzel Regular Size</t>
  </si>
  <si>
    <t>Soft Pretzel King Size</t>
  </si>
  <si>
    <t>Soft Pretzel Bites</t>
  </si>
  <si>
    <t>Gourmet Pretzel Med Bavarian</t>
  </si>
  <si>
    <t>2.5 Grains</t>
  </si>
  <si>
    <t>Gourmet Pretzel Roll Med WG</t>
  </si>
  <si>
    <t>2 Grains</t>
  </si>
  <si>
    <t>SP WW BAKED PRTZL-2.2OZ/100</t>
  </si>
  <si>
    <t>SP WW Baked Pretzel N/S 1 oz</t>
  </si>
  <si>
    <t>1 Grain</t>
  </si>
  <si>
    <t xml:space="preserve">SP-51% WG Pretzel Mini I/W </t>
  </si>
  <si>
    <t>SP Whole Grain Nugget</t>
  </si>
  <si>
    <t>0.5 Grains</t>
  </si>
  <si>
    <t>SP WW BAKED ROD-1OZ/180</t>
  </si>
  <si>
    <t>Benefit Chocolate Chip Cookie Dough</t>
  </si>
  <si>
    <t>Benefit  M&amp;M Cookie Dough</t>
  </si>
  <si>
    <t>BeneFit Double Chocolate Chip Cookie Dough</t>
  </si>
  <si>
    <t>Benefit Sugar Cookie Dough</t>
  </si>
  <si>
    <t>BeneFIT Double Chocolate Chip Cookie Dough</t>
  </si>
  <si>
    <t>0.75 Grains</t>
  </si>
  <si>
    <t>BeneFit Golden Sugar Cookie Dough</t>
  </si>
  <si>
    <t>BENEFIT WG CHOCCHIP-1.85OZ/192</t>
  </si>
  <si>
    <t>BENEFIT WG CANDY-1.85OZ/192CT</t>
  </si>
  <si>
    <t>BENEFIT WG DBLCHOCP-1.85OZ/192</t>
  </si>
  <si>
    <t>1.25 Grains</t>
  </si>
  <si>
    <t>BENEFIT WG GLDSUGAR-1.85OZ/192</t>
  </si>
  <si>
    <t>Integrated Food Service</t>
  </si>
  <si>
    <t>Cheese Blend American Processed</t>
  </si>
  <si>
    <t>C13100</t>
  </si>
  <si>
    <t>Grilled Cheese on Whole Grain Bread- IW</t>
  </si>
  <si>
    <t>2 EG, 1 P</t>
  </si>
  <si>
    <t>C13018</t>
  </si>
  <si>
    <t>Turkey Ham &amp; Cheese on WG Hawaiian Bun- IW</t>
  </si>
  <si>
    <t>C18021-CH</t>
  </si>
  <si>
    <t xml:space="preserve">Chorizo Style Seasoned Beef &amp; Cheese Sunrise Stick (New) </t>
  </si>
  <si>
    <t>1 EG, 1 P</t>
  </si>
  <si>
    <t>C80916-CH</t>
  </si>
  <si>
    <t>Beef Sausage &amp; Cheese on a WG Mini Bagel- IW</t>
  </si>
  <si>
    <t>1.25 EG, 1.25 P</t>
  </si>
  <si>
    <t>C13400</t>
  </si>
  <si>
    <t>2 EG, 2 P</t>
  </si>
  <si>
    <t>C70303</t>
  </si>
  <si>
    <t>Grilled Cheese on Whole Grain Bread- Bulk</t>
  </si>
  <si>
    <t>C70401</t>
  </si>
  <si>
    <t>Spicy Grilled Cheese on Whole Grain- IW</t>
  </si>
  <si>
    <t>C82705</t>
  </si>
  <si>
    <t>Bean &amp; Cheese Chalupa- Bulk</t>
  </si>
  <si>
    <t>1 EG, 2 P</t>
  </si>
  <si>
    <t>C82751</t>
  </si>
  <si>
    <t>Bean &amp; Cheese Chalupa- IW</t>
  </si>
  <si>
    <t>C82605-CH</t>
  </si>
  <si>
    <t>Beef and Cheese Chalupa- Bulk</t>
  </si>
  <si>
    <t>Kasa's Food Distributing Co. Inc.</t>
  </si>
  <si>
    <t>Part Skim Mozzarella Cheese</t>
  </si>
  <si>
    <t>KAS00093</t>
  </si>
  <si>
    <t>16" Cheese Pizza w/ Red Sauce, Regular Crust</t>
  </si>
  <si>
    <t>2 M/MA, 2 Breads, 1/4 cup vegetable</t>
  </si>
  <si>
    <t>KAS00125</t>
  </si>
  <si>
    <t>Three Cheese &amp; Garlic Ciabatta Bread, Wheat</t>
  </si>
  <si>
    <t xml:space="preserve">2 M/MA, 2 Breads  </t>
  </si>
  <si>
    <t>KAS00092</t>
  </si>
  <si>
    <t>16" Cheese Pizza w/ White Sauce, Regular Crust</t>
  </si>
  <si>
    <t>2 M/MA, 2 Breads, 1/8 cup vegetable</t>
  </si>
  <si>
    <t>Mickeys Wholesale Pizza</t>
  </si>
  <si>
    <t>Cheese Moz LM Part/White Cheddar</t>
  </si>
  <si>
    <t>** USDA cheeses listed are a 60/40 blend of mozzarella &amp; Cheddar. Total combined commodity value equates to $16.53/ case</t>
  </si>
  <si>
    <t>G16C16S08F</t>
  </si>
  <si>
    <t>WG 16 Inch cheese/Sauce Pizza Par Baked, Precut 8</t>
  </si>
  <si>
    <t>2 OZ</t>
  </si>
  <si>
    <t>2 oz = 2/2MA  1/8 vegetable</t>
  </si>
  <si>
    <t>G16V16W08F</t>
  </si>
  <si>
    <t>WG 16 oz cheese Confetti Ranch Pizza (8 cut)</t>
  </si>
  <si>
    <t>2 oz</t>
  </si>
  <si>
    <t>2 oz = 2/2MA  1/4 mixed vegetables, other</t>
  </si>
  <si>
    <t>You will receive both cheese items.</t>
  </si>
  <si>
    <t>Amount spent</t>
  </si>
  <si>
    <t xml:space="preserve">USDA Code: </t>
  </si>
  <si>
    <t xml:space="preserve">BEEF BNLS SPECIAL TRM FRZ CTN-60LB further processing </t>
  </si>
  <si>
    <t>Flour Baker Soft Unblch - 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</si>
</sst>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  <numFmt numFmtId="167" formatCode="_(&quot;$&quot;* #,##0.0000_);_(&quot;$&quot;* \(#,##0.0000\);_(&quot;$&quot;* &quot;-&quot;??_);_(@_)"/>
    <numFmt numFmtId="168" formatCode="_(* #,##0_);_(* \(#,##0\);_(* &quot;-&quot;??_);_(@_)"/>
    <numFmt numFmtId="169" formatCode="_(&quot;$&quot;* #,##0.000_);_(&quot;$&quot;* \(#,##0.000\);_(&quot;$&quot;* &quot;-&quot;??_);_(@_)"/>
    <numFmt numFmtId="170" formatCode="0.000"/>
    <numFmt numFmtId="171" formatCode="#,##0.0000"/>
    <numFmt numFmtId="172" formatCode="&quot;$&quot;#,##0.000"/>
    <numFmt numFmtId="173" formatCode="\$0.00"/>
    <numFmt numFmtId="174" formatCode="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4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b/>
      <i/>
      <sz val="11"/>
      <name val="Calibri"/>
      <family val="2"/>
    </font>
    <font>
      <b/>
      <i/>
      <sz val="12"/>
      <name val="Calibri"/>
      <family val="2"/>
    </font>
    <font>
      <sz val="11"/>
      <name val="Verdana"/>
      <family val="2"/>
    </font>
    <font>
      <sz val="9"/>
      <name val="Calibri"/>
      <family val="2"/>
    </font>
    <font>
      <sz val="11"/>
      <color rgb="FF080707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1"/>
      <name val="Calibri"/>
      <family val="2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4">
    <xf numFmtId="0" fontId="0" fillId="0" borderId="0" xfId="0"/>
    <xf numFmtId="165" fontId="15" fillId="10" borderId="22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8" fillId="0" borderId="0" xfId="0" applyFont="1" applyProtection="1"/>
    <xf numFmtId="0" fontId="5" fillId="0" borderId="0" xfId="0" applyFont="1" applyProtection="1"/>
    <xf numFmtId="0" fontId="6" fillId="5" borderId="1" xfId="0" applyFont="1" applyFill="1" applyBorder="1" applyAlignment="1" applyProtection="1">
      <alignment horizontal="center" vertical="center"/>
    </xf>
    <xf numFmtId="9" fontId="6" fillId="5" borderId="1" xfId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164" fontId="0" fillId="5" borderId="4" xfId="0" applyNumberFormat="1" applyFill="1" applyBorder="1" applyProtection="1"/>
    <xf numFmtId="164" fontId="0" fillId="5" borderId="4" xfId="0" applyNumberFormat="1" applyFont="1" applyFill="1" applyBorder="1" applyAlignment="1" applyProtection="1">
      <alignment vertical="center"/>
    </xf>
    <xf numFmtId="164" fontId="0" fillId="5" borderId="6" xfId="0" applyNumberFormat="1" applyFill="1" applyBorder="1" applyProtection="1"/>
    <xf numFmtId="0" fontId="12" fillId="0" borderId="8" xfId="4" applyFont="1" applyFill="1" applyBorder="1" applyAlignment="1" applyProtection="1">
      <alignment horizontal="left" vertical="center"/>
    </xf>
    <xf numFmtId="9" fontId="8" fillId="7" borderId="8" xfId="4" applyNumberFormat="1" applyFont="1" applyFill="1" applyBorder="1" applyAlignment="1" applyProtection="1">
      <alignment horizontal="left"/>
    </xf>
    <xf numFmtId="164" fontId="8" fillId="8" borderId="8" xfId="4" applyNumberFormat="1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 vertical="center"/>
    </xf>
    <xf numFmtId="9" fontId="7" fillId="9" borderId="6" xfId="1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0" fillId="9" borderId="6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left"/>
    </xf>
    <xf numFmtId="0" fontId="0" fillId="9" borderId="4" xfId="0" applyFont="1" applyFill="1" applyBorder="1" applyAlignment="1" applyProtection="1">
      <alignment horizontal="center" vertical="center"/>
    </xf>
    <xf numFmtId="164" fontId="6" fillId="8" borderId="17" xfId="0" applyNumberFormat="1" applyFont="1" applyFill="1" applyBorder="1" applyAlignment="1" applyProtection="1">
      <alignment horizontal="center" vertical="center"/>
    </xf>
    <xf numFmtId="0" fontId="0" fillId="9" borderId="10" xfId="0" applyFont="1" applyFill="1" applyBorder="1" applyAlignment="1" applyProtection="1">
      <alignment horizontal="center" vertical="center"/>
    </xf>
    <xf numFmtId="9" fontId="1" fillId="9" borderId="6" xfId="1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9" fontId="8" fillId="7" borderId="4" xfId="2" applyNumberFormat="1" applyFont="1" applyFill="1" applyBorder="1" applyAlignment="1" applyProtection="1">
      <alignment horizontal="left"/>
    </xf>
    <xf numFmtId="9" fontId="8" fillId="7" borderId="6" xfId="2" applyNumberFormat="1" applyFont="1" applyFill="1" applyBorder="1" applyAlignment="1" applyProtection="1">
      <alignment horizontal="left" vertical="center"/>
    </xf>
    <xf numFmtId="164" fontId="8" fillId="8" borderId="6" xfId="2" applyNumberFormat="1" applyFont="1" applyFill="1" applyBorder="1" applyAlignment="1" applyProtection="1">
      <alignment horizontal="center" vertical="center"/>
    </xf>
    <xf numFmtId="10" fontId="6" fillId="7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>
      <alignment vertical="center"/>
    </xf>
    <xf numFmtId="0" fontId="0" fillId="0" borderId="0" xfId="0" applyBorder="1" applyProtection="1"/>
    <xf numFmtId="0" fontId="13" fillId="9" borderId="4" xfId="0" applyFont="1" applyFill="1" applyBorder="1" applyProtection="1"/>
    <xf numFmtId="0" fontId="13" fillId="9" borderId="0" xfId="0" applyFont="1" applyFill="1" applyBorder="1" applyProtection="1"/>
    <xf numFmtId="0" fontId="13" fillId="9" borderId="10" xfId="0" applyFont="1" applyFill="1" applyBorder="1" applyProtection="1"/>
    <xf numFmtId="0" fontId="13" fillId="9" borderId="0" xfId="0" applyFont="1" applyFill="1" applyBorder="1" applyAlignment="1" applyProtection="1">
      <alignment horizontal="left"/>
    </xf>
    <xf numFmtId="0" fontId="12" fillId="0" borderId="4" xfId="2" applyFont="1" applyFill="1" applyBorder="1" applyProtection="1"/>
    <xf numFmtId="9" fontId="8" fillId="7" borderId="12" xfId="2" applyNumberFormat="1" applyFont="1" applyFill="1" applyBorder="1" applyAlignment="1" applyProtection="1">
      <alignment horizontal="left"/>
    </xf>
    <xf numFmtId="164" fontId="8" fillId="8" borderId="12" xfId="2" applyNumberFormat="1" applyFont="1" applyFill="1" applyBorder="1" applyAlignment="1" applyProtection="1">
      <alignment horizontal="center"/>
    </xf>
    <xf numFmtId="0" fontId="15" fillId="0" borderId="0" xfId="0" applyFont="1" applyProtection="1"/>
    <xf numFmtId="0" fontId="9" fillId="0" borderId="0" xfId="0" applyFont="1" applyProtection="1"/>
    <xf numFmtId="164" fontId="16" fillId="7" borderId="22" xfId="0" applyNumberFormat="1" applyFont="1" applyFill="1" applyBorder="1" applyProtection="1"/>
    <xf numFmtId="0" fontId="17" fillId="0" borderId="0" xfId="0" applyFont="1" applyProtection="1"/>
    <xf numFmtId="9" fontId="15" fillId="7" borderId="22" xfId="0" applyNumberFormat="1" applyFont="1" applyFill="1" applyBorder="1" applyProtection="1"/>
    <xf numFmtId="0" fontId="21" fillId="5" borderId="1" xfId="0" applyFont="1" applyFill="1" applyBorder="1" applyAlignment="1" applyProtection="1">
      <alignment horizontal="center" vertical="center"/>
    </xf>
    <xf numFmtId="9" fontId="8" fillId="7" borderId="10" xfId="0" applyNumberFormat="1" applyFont="1" applyFill="1" applyBorder="1" applyAlignment="1" applyProtection="1">
      <alignment horizontal="left" vertical="center"/>
    </xf>
    <xf numFmtId="164" fontId="8" fillId="8" borderId="10" xfId="0" applyNumberFormat="1" applyFont="1" applyFill="1" applyBorder="1" applyAlignment="1" applyProtection="1">
      <alignment horizontal="center" vertical="center"/>
    </xf>
    <xf numFmtId="9" fontId="8" fillId="7" borderId="6" xfId="0" applyNumberFormat="1" applyFont="1" applyFill="1" applyBorder="1" applyAlignment="1" applyProtection="1">
      <alignment horizontal="left" vertical="center"/>
    </xf>
    <xf numFmtId="164" fontId="8" fillId="8" borderId="6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vertical="center"/>
    </xf>
    <xf numFmtId="9" fontId="6" fillId="7" borderId="33" xfId="0" applyNumberFormat="1" applyFont="1" applyFill="1" applyBorder="1" applyAlignment="1" applyProtection="1">
      <alignment horizontal="left" vertical="center"/>
    </xf>
    <xf numFmtId="0" fontId="12" fillId="0" borderId="28" xfId="2" applyFont="1" applyFill="1" applyBorder="1" applyAlignment="1" applyProtection="1">
      <alignment horizontal="left" vertical="center"/>
    </xf>
    <xf numFmtId="164" fontId="8" fillId="8" borderId="34" xfId="2" applyNumberFormat="1" applyFont="1" applyFill="1" applyBorder="1" applyAlignment="1" applyProtection="1">
      <alignment horizontal="center" vertical="center"/>
    </xf>
    <xf numFmtId="0" fontId="12" fillId="5" borderId="10" xfId="0" applyFont="1" applyFill="1" applyBorder="1" applyProtection="1"/>
    <xf numFmtId="9" fontId="8" fillId="7" borderId="10" xfId="0" applyNumberFormat="1" applyFont="1" applyFill="1" applyBorder="1" applyAlignment="1" applyProtection="1">
      <alignment horizontal="left"/>
    </xf>
    <xf numFmtId="164" fontId="8" fillId="8" borderId="10" xfId="0" applyNumberFormat="1" applyFont="1" applyFill="1" applyBorder="1" applyAlignment="1" applyProtection="1">
      <alignment horizontal="center"/>
    </xf>
    <xf numFmtId="164" fontId="0" fillId="9" borderId="4" xfId="0" applyNumberFormat="1" applyFont="1" applyFill="1" applyBorder="1" applyAlignment="1" applyProtection="1">
      <alignment vertical="center"/>
    </xf>
    <xf numFmtId="164" fontId="0" fillId="5" borderId="6" xfId="0" applyNumberFormat="1" applyFont="1" applyFill="1" applyBorder="1" applyAlignment="1" applyProtection="1">
      <alignment vertical="center"/>
    </xf>
    <xf numFmtId="0" fontId="22" fillId="5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/>
    <xf numFmtId="0" fontId="0" fillId="0" borderId="0" xfId="0" applyAlignment="1" applyProtection="1"/>
    <xf numFmtId="0" fontId="9" fillId="5" borderId="6" xfId="0" applyFont="1" applyFill="1" applyBorder="1" applyProtection="1"/>
    <xf numFmtId="0" fontId="9" fillId="5" borderId="0" xfId="0" applyFont="1" applyFill="1" applyBorder="1" applyProtection="1"/>
    <xf numFmtId="0" fontId="9" fillId="5" borderId="10" xfId="0" applyFont="1" applyFill="1" applyBorder="1" applyProtection="1"/>
    <xf numFmtId="0" fontId="9" fillId="5" borderId="15" xfId="0" applyFont="1" applyFill="1" applyBorder="1" applyProtection="1"/>
    <xf numFmtId="0" fontId="9" fillId="5" borderId="6" xfId="0" applyFont="1" applyFill="1" applyBorder="1" applyAlignment="1" applyProtection="1">
      <alignment horizontal="left" vertical="center"/>
    </xf>
    <xf numFmtId="0" fontId="9" fillId="5" borderId="16" xfId="0" applyFont="1" applyFill="1" applyBorder="1" applyProtection="1"/>
    <xf numFmtId="0" fontId="9" fillId="5" borderId="25" xfId="0" applyFont="1" applyFill="1" applyBorder="1" applyProtection="1"/>
    <xf numFmtId="0" fontId="31" fillId="11" borderId="0" xfId="11" applyNumberFormat="1" applyFont="1" applyFill="1" applyBorder="1" applyAlignment="1" applyProtection="1"/>
    <xf numFmtId="0" fontId="9" fillId="5" borderId="4" xfId="0" applyFont="1" applyFill="1" applyBorder="1" applyProtection="1"/>
    <xf numFmtId="167" fontId="28" fillId="0" borderId="10" xfId="12" applyNumberFormat="1" applyFont="1" applyFill="1" applyBorder="1" applyAlignment="1" applyProtection="1">
      <alignment horizontal="center" vertical="center"/>
    </xf>
    <xf numFmtId="167" fontId="28" fillId="0" borderId="6" xfId="12" applyNumberFormat="1" applyFont="1" applyFill="1" applyBorder="1" applyAlignment="1" applyProtection="1">
      <alignment horizontal="center" vertical="center"/>
    </xf>
    <xf numFmtId="0" fontId="25" fillId="0" borderId="6" xfId="0" applyFont="1" applyBorder="1" applyProtection="1">
      <protection locked="0"/>
    </xf>
    <xf numFmtId="0" fontId="9" fillId="5" borderId="26" xfId="0" applyFont="1" applyFill="1" applyBorder="1" applyProtection="1"/>
    <xf numFmtId="0" fontId="9" fillId="5" borderId="27" xfId="0" applyFont="1" applyFill="1" applyBorder="1" applyProtection="1"/>
    <xf numFmtId="0" fontId="25" fillId="11" borderId="0" xfId="11" applyNumberFormat="1" applyFont="1" applyFill="1" applyBorder="1" applyAlignment="1" applyProtection="1"/>
    <xf numFmtId="43" fontId="31" fillId="0" borderId="6" xfId="11" applyFont="1" applyFill="1" applyBorder="1" applyAlignment="1" applyProtection="1">
      <alignment horizontal="center" vertical="center"/>
    </xf>
    <xf numFmtId="168" fontId="31" fillId="0" borderId="6" xfId="11" applyNumberFormat="1" applyFont="1" applyFill="1" applyBorder="1" applyAlignment="1" applyProtection="1">
      <alignment horizontal="center" vertical="center"/>
    </xf>
    <xf numFmtId="43" fontId="28" fillId="0" borderId="6" xfId="11" applyFont="1" applyFill="1" applyBorder="1" applyAlignment="1" applyProtection="1">
      <alignment horizontal="center" vertical="center"/>
    </xf>
    <xf numFmtId="168" fontId="28" fillId="0" borderId="6" xfId="11" applyNumberFormat="1" applyFont="1" applyFill="1" applyBorder="1" applyAlignment="1" applyProtection="1">
      <alignment horizontal="center" vertical="center"/>
    </xf>
    <xf numFmtId="168" fontId="31" fillId="0" borderId="6" xfId="11" applyNumberFormat="1" applyFont="1" applyFill="1" applyBorder="1" applyAlignment="1" applyProtection="1">
      <alignment vertical="center"/>
    </xf>
    <xf numFmtId="43" fontId="31" fillId="0" borderId="6" xfId="11" applyFont="1" applyFill="1" applyBorder="1" applyAlignment="1" applyProtection="1">
      <alignment vertical="center"/>
    </xf>
    <xf numFmtId="168" fontId="28" fillId="0" borderId="6" xfId="11" applyNumberFormat="1" applyFont="1" applyFill="1" applyBorder="1" applyAlignment="1" applyProtection="1">
      <alignment vertical="center"/>
    </xf>
    <xf numFmtId="43" fontId="28" fillId="0" borderId="6" xfId="11" applyFont="1" applyFill="1" applyBorder="1" applyAlignment="1" applyProtection="1">
      <alignment vertical="center"/>
    </xf>
    <xf numFmtId="49" fontId="31" fillId="0" borderId="6" xfId="11" applyNumberFormat="1" applyFont="1" applyFill="1" applyBorder="1" applyAlignment="1" applyProtection="1">
      <alignment horizontal="center" vertical="center"/>
    </xf>
    <xf numFmtId="0" fontId="9" fillId="5" borderId="20" xfId="0" applyFont="1" applyFill="1" applyBorder="1" applyProtection="1"/>
    <xf numFmtId="0" fontId="9" fillId="5" borderId="24" xfId="0" applyFont="1" applyFill="1" applyBorder="1" applyProtection="1"/>
    <xf numFmtId="44" fontId="25" fillId="0" borderId="6" xfId="12" applyFont="1" applyFill="1" applyBorder="1" applyProtection="1"/>
    <xf numFmtId="44" fontId="25" fillId="0" borderId="4" xfId="12" applyFont="1" applyFill="1" applyBorder="1" applyProtection="1"/>
    <xf numFmtId="0" fontId="12" fillId="5" borderId="8" xfId="0" applyFont="1" applyFill="1" applyBorder="1" applyProtection="1"/>
    <xf numFmtId="0" fontId="9" fillId="5" borderId="11" xfId="0" applyFont="1" applyFill="1" applyBorder="1" applyProtection="1"/>
    <xf numFmtId="0" fontId="9" fillId="5" borderId="12" xfId="0" applyFont="1" applyFill="1" applyBorder="1" applyProtection="1"/>
    <xf numFmtId="0" fontId="25" fillId="11" borderId="0" xfId="12" applyNumberFormat="1" applyFont="1" applyFill="1" applyBorder="1" applyAlignment="1" applyProtection="1"/>
    <xf numFmtId="0" fontId="9" fillId="5" borderId="34" xfId="0" applyFont="1" applyFill="1" applyBorder="1" applyProtection="1"/>
    <xf numFmtId="0" fontId="9" fillId="5" borderId="7" xfId="0" applyFont="1" applyFill="1" applyBorder="1" applyProtection="1"/>
    <xf numFmtId="0" fontId="12" fillId="5" borderId="6" xfId="0" applyFont="1" applyFill="1" applyBorder="1" applyAlignment="1" applyProtection="1">
      <alignment horizontal="left"/>
    </xf>
    <xf numFmtId="0" fontId="12" fillId="0" borderId="29" xfId="2" applyFont="1" applyFill="1" applyBorder="1" applyAlignment="1" applyProtection="1">
      <alignment horizontal="left" vertical="center"/>
    </xf>
    <xf numFmtId="9" fontId="6" fillId="7" borderId="30" xfId="0" applyNumberFormat="1" applyFont="1" applyFill="1" applyBorder="1" applyAlignment="1" applyProtection="1">
      <alignment horizontal="left" vertical="center"/>
    </xf>
    <xf numFmtId="0" fontId="24" fillId="11" borderId="0" xfId="11" applyNumberFormat="1" applyFont="1" applyFill="1" applyBorder="1" applyAlignment="1" applyProtection="1">
      <alignment horizontal="center"/>
    </xf>
    <xf numFmtId="0" fontId="10" fillId="6" borderId="4" xfId="0" applyFont="1" applyFill="1" applyBorder="1" applyAlignment="1" applyProtection="1">
      <alignment horizontal="center" vertical="center"/>
    </xf>
    <xf numFmtId="9" fontId="7" fillId="6" borderId="4" xfId="1" applyFont="1" applyFill="1" applyBorder="1" applyAlignment="1" applyProtection="1">
      <alignment horizontal="center" vertical="center"/>
    </xf>
    <xf numFmtId="9" fontId="7" fillId="6" borderId="10" xfId="1" applyFont="1" applyFill="1" applyBorder="1" applyAlignment="1" applyProtection="1">
      <alignment horizontal="center" vertical="center"/>
    </xf>
    <xf numFmtId="164" fontId="8" fillId="8" borderId="32" xfId="2" applyNumberFormat="1" applyFont="1" applyFill="1" applyBorder="1" applyAlignment="1" applyProtection="1">
      <alignment horizontal="center" vertical="center"/>
    </xf>
    <xf numFmtId="164" fontId="8" fillId="8" borderId="4" xfId="2" applyNumberFormat="1" applyFont="1" applyFill="1" applyBorder="1" applyAlignment="1" applyProtection="1">
      <alignment horizontal="center" vertical="center"/>
    </xf>
    <xf numFmtId="0" fontId="0" fillId="6" borderId="4" xfId="0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12" fillId="0" borderId="6" xfId="2" applyFont="1" applyFill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9" fontId="6" fillId="7" borderId="6" xfId="0" applyNumberFormat="1" applyFont="1" applyFill="1" applyBorder="1" applyAlignment="1" applyProtection="1">
      <alignment horizontal="left" vertical="center"/>
    </xf>
    <xf numFmtId="164" fontId="6" fillId="8" borderId="6" xfId="0" applyNumberFormat="1" applyFont="1" applyFill="1" applyBorder="1" applyAlignment="1" applyProtection="1">
      <alignment horizontal="center" vertical="center"/>
    </xf>
    <xf numFmtId="0" fontId="23" fillId="0" borderId="0" xfId="0" applyFont="1" applyProtection="1"/>
    <xf numFmtId="0" fontId="24" fillId="11" borderId="0" xfId="0" applyFont="1" applyFill="1" applyProtection="1"/>
    <xf numFmtId="0" fontId="25" fillId="0" borderId="0" xfId="0" applyFont="1" applyProtection="1"/>
    <xf numFmtId="166" fontId="25" fillId="0" borderId="0" xfId="0" applyNumberFormat="1" applyFont="1" applyProtection="1"/>
    <xf numFmtId="1" fontId="25" fillId="11" borderId="0" xfId="0" applyNumberFormat="1" applyFont="1" applyFill="1" applyProtection="1"/>
    <xf numFmtId="0" fontId="26" fillId="0" borderId="0" xfId="0" applyFont="1" applyProtection="1"/>
    <xf numFmtId="0" fontId="24" fillId="0" borderId="6" xfId="0" applyFont="1" applyBorder="1" applyProtection="1"/>
    <xf numFmtId="0" fontId="25" fillId="0" borderId="6" xfId="0" applyFont="1" applyBorder="1" applyProtection="1"/>
    <xf numFmtId="166" fontId="25" fillId="0" borderId="6" xfId="0" applyNumberFormat="1" applyFont="1" applyBorder="1" applyProtection="1"/>
    <xf numFmtId="0" fontId="26" fillId="0" borderId="6" xfId="0" applyFont="1" applyBorder="1" applyProtection="1"/>
    <xf numFmtId="0" fontId="24" fillId="0" borderId="4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wrapText="1"/>
    </xf>
    <xf numFmtId="166" fontId="24" fillId="0" borderId="1" xfId="0" applyNumberFormat="1" applyFont="1" applyBorder="1" applyAlignment="1" applyProtection="1">
      <alignment horizontal="center" wrapText="1"/>
    </xf>
    <xf numFmtId="0" fontId="27" fillId="0" borderId="1" xfId="0" applyFont="1" applyBorder="1" applyAlignment="1" applyProtection="1">
      <alignment horizontal="center" wrapText="1"/>
    </xf>
    <xf numFmtId="0" fontId="25" fillId="0" borderId="0" xfId="0" applyFont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2" fontId="28" fillId="0" borderId="24" xfId="0" applyNumberFormat="1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2" fontId="25" fillId="0" borderId="10" xfId="0" applyNumberFormat="1" applyFont="1" applyBorder="1" applyAlignment="1" applyProtection="1">
      <alignment horizontal="center"/>
    </xf>
    <xf numFmtId="164" fontId="28" fillId="0" borderId="10" xfId="0" applyNumberFormat="1" applyFont="1" applyBorder="1" applyAlignment="1" applyProtection="1">
      <alignment horizontal="center"/>
    </xf>
    <xf numFmtId="166" fontId="28" fillId="0" borderId="10" xfId="0" applyNumberFormat="1" applyFont="1" applyBorder="1" applyAlignment="1" applyProtection="1">
      <alignment horizontal="center"/>
    </xf>
    <xf numFmtId="16" fontId="29" fillId="0" borderId="10" xfId="0" applyNumberFormat="1" applyFont="1" applyBorder="1" applyAlignment="1" applyProtection="1">
      <alignment horizontal="center" wrapText="1"/>
    </xf>
    <xf numFmtId="2" fontId="28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2" fontId="25" fillId="0" borderId="6" xfId="0" applyNumberFormat="1" applyFont="1" applyBorder="1" applyAlignment="1" applyProtection="1">
      <alignment horizontal="center"/>
    </xf>
    <xf numFmtId="16" fontId="29" fillId="0" borderId="6" xfId="0" quotePrefix="1" applyNumberFormat="1" applyFont="1" applyBorder="1" applyAlignment="1" applyProtection="1">
      <alignment horizontal="center" wrapText="1"/>
    </xf>
    <xf numFmtId="164" fontId="28" fillId="0" borderId="6" xfId="0" applyNumberFormat="1" applyFont="1" applyBorder="1" applyAlignment="1" applyProtection="1">
      <alignment horizontal="center"/>
    </xf>
    <xf numFmtId="166" fontId="28" fillId="0" borderId="6" xfId="0" applyNumberFormat="1" applyFont="1" applyBorder="1" applyAlignment="1" applyProtection="1">
      <alignment horizontal="center"/>
    </xf>
    <xf numFmtId="2" fontId="30" fillId="0" borderId="0" xfId="0" applyNumberFormat="1" applyFont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/>
    </xf>
    <xf numFmtId="164" fontId="25" fillId="11" borderId="6" xfId="0" applyNumberFormat="1" applyFont="1" applyFill="1" applyBorder="1" applyProtection="1"/>
    <xf numFmtId="0" fontId="25" fillId="11" borderId="0" xfId="0" applyFont="1" applyFill="1" applyProtection="1"/>
    <xf numFmtId="1" fontId="25" fillId="11" borderId="0" xfId="0" applyNumberFormat="1" applyFont="1" applyFill="1" applyAlignment="1" applyProtection="1">
      <alignment horizontal="center"/>
    </xf>
    <xf numFmtId="0" fontId="24" fillId="0" borderId="1" xfId="0" applyFont="1" applyBorder="1" applyAlignment="1" applyProtection="1">
      <alignment horizontal="center"/>
    </xf>
    <xf numFmtId="0" fontId="25" fillId="0" borderId="10" xfId="0" applyFont="1" applyBorder="1" applyProtection="1"/>
    <xf numFmtId="0" fontId="25" fillId="0" borderId="6" xfId="0" applyFont="1" applyBorder="1" applyAlignment="1" applyProtection="1">
      <alignment wrapText="1"/>
    </xf>
    <xf numFmtId="0" fontId="34" fillId="0" borderId="0" xfId="0" applyFont="1" applyProtection="1"/>
    <xf numFmtId="0" fontId="35" fillId="11" borderId="0" xfId="0" applyFont="1" applyFill="1" applyProtection="1"/>
    <xf numFmtId="0" fontId="35" fillId="0" borderId="0" xfId="0" applyFont="1" applyProtection="1"/>
    <xf numFmtId="166" fontId="35" fillId="0" borderId="0" xfId="0" applyNumberFormat="1" applyFont="1" applyProtection="1"/>
    <xf numFmtId="1" fontId="35" fillId="11" borderId="0" xfId="0" applyNumberFormat="1" applyFont="1" applyFill="1" applyProtection="1"/>
    <xf numFmtId="0" fontId="36" fillId="0" borderId="6" xfId="0" applyFont="1" applyBorder="1" applyProtection="1"/>
    <xf numFmtId="0" fontId="35" fillId="0" borderId="6" xfId="0" applyFont="1" applyBorder="1" applyProtection="1"/>
    <xf numFmtId="166" fontId="35" fillId="0" borderId="6" xfId="0" applyNumberFormat="1" applyFont="1" applyBorder="1" applyProtection="1"/>
    <xf numFmtId="0" fontId="36" fillId="0" borderId="1" xfId="0" applyFont="1" applyBorder="1" applyAlignment="1" applyProtection="1">
      <alignment horizontal="center"/>
    </xf>
    <xf numFmtId="0" fontId="36" fillId="0" borderId="1" xfId="0" applyFont="1" applyBorder="1" applyAlignment="1" applyProtection="1">
      <alignment horizontal="center" wrapText="1"/>
    </xf>
    <xf numFmtId="166" fontId="36" fillId="0" borderId="1" xfId="0" applyNumberFormat="1" applyFont="1" applyBorder="1" applyAlignment="1" applyProtection="1">
      <alignment horizontal="center" wrapText="1"/>
    </xf>
    <xf numFmtId="0" fontId="35" fillId="0" borderId="0" xfId="0" applyFont="1" applyAlignment="1" applyProtection="1">
      <alignment horizontal="center"/>
    </xf>
    <xf numFmtId="0" fontId="37" fillId="0" borderId="6" xfId="0" applyFont="1" applyBorder="1" applyAlignment="1" applyProtection="1">
      <alignment horizontal="center"/>
    </xf>
    <xf numFmtId="0" fontId="37" fillId="0" borderId="6" xfId="0" applyFont="1" applyBorder="1" applyAlignment="1" applyProtection="1">
      <alignment horizontal="left" wrapText="1"/>
    </xf>
    <xf numFmtId="2" fontId="35" fillId="0" borderId="6" xfId="0" applyNumberFormat="1" applyFont="1" applyBorder="1" applyAlignment="1" applyProtection="1">
      <alignment horizontal="center"/>
    </xf>
    <xf numFmtId="0" fontId="35" fillId="0" borderId="6" xfId="0" applyFont="1" applyBorder="1" applyAlignment="1" applyProtection="1">
      <alignment horizontal="center"/>
    </xf>
    <xf numFmtId="164" fontId="35" fillId="0" borderId="6" xfId="0" applyNumberFormat="1" applyFont="1" applyBorder="1" applyAlignment="1" applyProtection="1">
      <alignment horizontal="center"/>
    </xf>
    <xf numFmtId="166" fontId="35" fillId="0" borderId="6" xfId="0" applyNumberFormat="1" applyFont="1" applyBorder="1" applyAlignment="1" applyProtection="1">
      <alignment horizontal="center"/>
    </xf>
    <xf numFmtId="164" fontId="37" fillId="0" borderId="10" xfId="0" applyNumberFormat="1" applyFont="1" applyBorder="1" applyAlignment="1" applyProtection="1">
      <alignment horizontal="center" vertical="center"/>
    </xf>
    <xf numFmtId="164" fontId="35" fillId="0" borderId="6" xfId="0" applyNumberFormat="1" applyFont="1" applyBorder="1" applyAlignment="1" applyProtection="1">
      <alignment horizontal="center" wrapText="1"/>
    </xf>
    <xf numFmtId="0" fontId="37" fillId="0" borderId="6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left" vertical="center" wrapText="1"/>
    </xf>
    <xf numFmtId="2" fontId="37" fillId="0" borderId="6" xfId="0" applyNumberFormat="1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2" fontId="35" fillId="0" borderId="6" xfId="0" applyNumberFormat="1" applyFont="1" applyBorder="1" applyAlignment="1" applyProtection="1">
      <alignment horizontal="center" vertical="center"/>
    </xf>
    <xf numFmtId="166" fontId="37" fillId="0" borderId="10" xfId="0" applyNumberFormat="1" applyFont="1" applyBorder="1" applyAlignment="1" applyProtection="1">
      <alignment horizontal="center" vertical="center"/>
    </xf>
    <xf numFmtId="16" fontId="35" fillId="0" borderId="6" xfId="0" quotePrefix="1" applyNumberFormat="1" applyFont="1" applyBorder="1" applyAlignment="1" applyProtection="1">
      <alignment horizontal="center" vertical="center" wrapText="1"/>
    </xf>
    <xf numFmtId="164" fontId="35" fillId="11" borderId="6" xfId="0" applyNumberFormat="1" applyFont="1" applyFill="1" applyBorder="1" applyProtection="1"/>
    <xf numFmtId="166" fontId="25" fillId="11" borderId="0" xfId="0" applyNumberFormat="1" applyFont="1" applyFill="1" applyProtection="1"/>
    <xf numFmtId="0" fontId="28" fillId="0" borderId="35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vertical="center" wrapText="1"/>
    </xf>
    <xf numFmtId="2" fontId="28" fillId="0" borderId="24" xfId="0" applyNumberFormat="1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2" fontId="25" fillId="0" borderId="10" xfId="0" applyNumberFormat="1" applyFont="1" applyBorder="1" applyAlignment="1" applyProtection="1">
      <alignment horizontal="center" vertical="center"/>
    </xf>
    <xf numFmtId="164" fontId="28" fillId="0" borderId="10" xfId="0" applyNumberFormat="1" applyFont="1" applyBorder="1" applyAlignment="1" applyProtection="1">
      <alignment horizontal="center" vertical="center"/>
    </xf>
    <xf numFmtId="166" fontId="28" fillId="0" borderId="10" xfId="0" applyNumberFormat="1" applyFont="1" applyBorder="1" applyAlignment="1" applyProtection="1">
      <alignment horizontal="center" vertical="center"/>
    </xf>
    <xf numFmtId="16" fontId="25" fillId="0" borderId="10" xfId="0" applyNumberFormat="1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left" vertical="center" wrapText="1"/>
    </xf>
    <xf numFmtId="2" fontId="28" fillId="0" borderId="6" xfId="0" applyNumberFormat="1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2" fontId="25" fillId="0" borderId="6" xfId="0" applyNumberFormat="1" applyFont="1" applyBorder="1" applyAlignment="1" applyProtection="1">
      <alignment horizontal="center" vertical="center"/>
    </xf>
    <xf numFmtId="16" fontId="25" fillId="0" borderId="6" xfId="0" quotePrefix="1" applyNumberFormat="1" applyFont="1" applyBorder="1" applyAlignment="1" applyProtection="1">
      <alignment horizontal="center" vertical="center" wrapText="1"/>
    </xf>
    <xf numFmtId="164" fontId="28" fillId="0" borderId="6" xfId="0" applyNumberFormat="1" applyFont="1" applyBorder="1" applyAlignment="1" applyProtection="1">
      <alignment horizontal="center" vertical="center"/>
    </xf>
    <xf numFmtId="166" fontId="28" fillId="0" borderId="6" xfId="0" applyNumberFormat="1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left" wrapText="1"/>
    </xf>
    <xf numFmtId="164" fontId="25" fillId="0" borderId="6" xfId="0" applyNumberFormat="1" applyFont="1" applyBorder="1" applyAlignment="1" applyProtection="1">
      <alignment horizontal="center" wrapText="1"/>
    </xf>
    <xf numFmtId="164" fontId="25" fillId="0" borderId="6" xfId="0" applyNumberFormat="1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 vertical="center" wrapText="1"/>
    </xf>
    <xf numFmtId="1" fontId="25" fillId="11" borderId="6" xfId="0" applyNumberFormat="1" applyFont="1" applyFill="1" applyBorder="1" applyProtection="1"/>
    <xf numFmtId="0" fontId="32" fillId="0" borderId="6" xfId="0" applyFont="1" applyBorder="1" applyProtection="1"/>
    <xf numFmtId="16" fontId="26" fillId="0" borderId="10" xfId="0" applyNumberFormat="1" applyFont="1" applyBorder="1" applyAlignment="1" applyProtection="1">
      <alignment horizontal="center" vertical="center" wrapText="1"/>
    </xf>
    <xf numFmtId="16" fontId="26" fillId="0" borderId="6" xfId="0" quotePrefix="1" applyNumberFormat="1" applyFont="1" applyBorder="1" applyAlignment="1" applyProtection="1">
      <alignment horizontal="center" vertical="center" wrapText="1"/>
    </xf>
    <xf numFmtId="0" fontId="28" fillId="0" borderId="36" xfId="0" applyFont="1" applyBorder="1" applyAlignment="1" applyProtection="1">
      <alignment vertical="center"/>
    </xf>
    <xf numFmtId="0" fontId="28" fillId="0" borderId="6" xfId="0" applyFont="1" applyBorder="1" applyAlignment="1" applyProtection="1">
      <alignment vertical="center" wrapText="1"/>
    </xf>
    <xf numFmtId="8" fontId="28" fillId="0" borderId="6" xfId="12" applyNumberFormat="1" applyFont="1" applyFill="1" applyBorder="1" applyAlignment="1" applyProtection="1">
      <alignment horizontal="center" vertical="center" wrapText="1"/>
    </xf>
    <xf numFmtId="8" fontId="28" fillId="0" borderId="10" xfId="12" applyNumberFormat="1" applyFont="1" applyFill="1" applyBorder="1" applyAlignment="1" applyProtection="1">
      <alignment horizontal="center" vertical="center" wrapText="1"/>
    </xf>
    <xf numFmtId="16" fontId="26" fillId="0" borderId="6" xfId="0" applyNumberFormat="1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vertical="center"/>
    </xf>
    <xf numFmtId="0" fontId="28" fillId="0" borderId="20" xfId="0" applyFont="1" applyBorder="1" applyAlignment="1" applyProtection="1">
      <alignment vertical="center"/>
    </xf>
    <xf numFmtId="0" fontId="25" fillId="0" borderId="6" xfId="0" applyFont="1" applyBorder="1" applyAlignment="1" applyProtection="1">
      <alignment horizontal="right" wrapText="1"/>
    </xf>
    <xf numFmtId="0" fontId="25" fillId="0" borderId="5" xfId="0" applyFont="1" applyBorder="1" applyAlignment="1" applyProtection="1">
      <alignment horizontal="center"/>
    </xf>
    <xf numFmtId="0" fontId="33" fillId="0" borderId="10" xfId="0" applyFont="1" applyBorder="1" applyAlignment="1" applyProtection="1">
      <alignment wrapText="1"/>
    </xf>
    <xf numFmtId="0" fontId="28" fillId="0" borderId="6" xfId="0" applyFont="1" applyBorder="1" applyAlignment="1" applyProtection="1">
      <alignment horizontal="center" wrapText="1"/>
    </xf>
    <xf numFmtId="16" fontId="25" fillId="0" borderId="10" xfId="0" applyNumberFormat="1" applyFont="1" applyBorder="1" applyAlignment="1" applyProtection="1">
      <alignment horizontal="center" wrapText="1"/>
    </xf>
    <xf numFmtId="2" fontId="28" fillId="0" borderId="6" xfId="0" applyNumberFormat="1" applyFont="1" applyBorder="1" applyAlignment="1" applyProtection="1">
      <alignment horizontal="center" wrapText="1"/>
    </xf>
    <xf numFmtId="0" fontId="33" fillId="0" borderId="6" xfId="0" applyFont="1" applyBorder="1" applyAlignment="1" applyProtection="1">
      <alignment wrapText="1"/>
    </xf>
    <xf numFmtId="1" fontId="28" fillId="0" borderId="6" xfId="0" applyNumberFormat="1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 wrapText="1"/>
    </xf>
    <xf numFmtId="0" fontId="43" fillId="0" borderId="6" xfId="0" applyFont="1" applyBorder="1" applyAlignment="1" applyProtection="1">
      <alignment horizontal="center" wrapText="1"/>
    </xf>
    <xf numFmtId="11" fontId="28" fillId="0" borderId="6" xfId="0" applyNumberFormat="1" applyFont="1" applyBorder="1" applyAlignment="1" applyProtection="1">
      <alignment horizontal="center" vertical="center"/>
    </xf>
    <xf numFmtId="166" fontId="25" fillId="11" borderId="0" xfId="0" quotePrefix="1" applyNumberFormat="1" applyFont="1" applyFill="1" applyProtection="1"/>
    <xf numFmtId="166" fontId="24" fillId="0" borderId="4" xfId="0" applyNumberFormat="1" applyFont="1" applyBorder="1" applyAlignment="1" applyProtection="1">
      <alignment horizontal="center" wrapText="1"/>
    </xf>
    <xf numFmtId="0" fontId="24" fillId="0" borderId="4" xfId="0" applyFont="1" applyBorder="1" applyAlignment="1" applyProtection="1">
      <alignment horizontal="center" wrapText="1"/>
    </xf>
    <xf numFmtId="0" fontId="37" fillId="0" borderId="39" xfId="0" applyFont="1" applyBorder="1" applyAlignment="1" applyProtection="1">
      <alignment horizontal="left" vertical="top" wrapText="1" indent="2"/>
    </xf>
    <xf numFmtId="0" fontId="37" fillId="0" borderId="39" xfId="0" applyFont="1" applyBorder="1" applyAlignment="1" applyProtection="1">
      <alignment horizontal="left" vertical="top" wrapText="1"/>
    </xf>
    <xf numFmtId="2" fontId="35" fillId="0" borderId="39" xfId="0" applyNumberFormat="1" applyFont="1" applyBorder="1" applyAlignment="1" applyProtection="1">
      <alignment horizontal="center" vertical="top" shrinkToFit="1"/>
    </xf>
    <xf numFmtId="2" fontId="35" fillId="0" borderId="39" xfId="0" applyNumberFormat="1" applyFont="1" applyBorder="1" applyAlignment="1" applyProtection="1">
      <alignment horizontal="right" vertical="top" indent="1" shrinkToFit="1"/>
    </xf>
    <xf numFmtId="173" fontId="35" fillId="0" borderId="40" xfId="0" applyNumberFormat="1" applyFont="1" applyBorder="1" applyAlignment="1" applyProtection="1">
      <alignment horizontal="center" vertical="top" shrinkToFit="1"/>
    </xf>
    <xf numFmtId="0" fontId="37" fillId="0" borderId="39" xfId="0" applyFont="1" applyBorder="1" applyAlignment="1" applyProtection="1">
      <alignment horizontal="left" vertical="center" wrapText="1"/>
    </xf>
    <xf numFmtId="0" fontId="28" fillId="11" borderId="35" xfId="0" applyFont="1" applyFill="1" applyBorder="1" applyAlignment="1" applyProtection="1">
      <alignment horizontal="center" vertical="center"/>
    </xf>
    <xf numFmtId="0" fontId="31" fillId="11" borderId="0" xfId="0" applyFont="1" applyFill="1" applyProtection="1"/>
    <xf numFmtId="0" fontId="31" fillId="0" borderId="0" xfId="0" applyFont="1" applyProtection="1"/>
    <xf numFmtId="166" fontId="31" fillId="0" borderId="0" xfId="0" applyNumberFormat="1" applyFont="1" applyProtection="1"/>
    <xf numFmtId="0" fontId="31" fillId="0" borderId="6" xfId="0" applyFont="1" applyBorder="1" applyProtection="1"/>
    <xf numFmtId="166" fontId="31" fillId="0" borderId="6" xfId="0" applyNumberFormat="1" applyFont="1" applyBorder="1" applyProtection="1"/>
    <xf numFmtId="0" fontId="31" fillId="0" borderId="0" xfId="0" applyFont="1" applyAlignment="1" applyProtection="1">
      <alignment horizontal="center"/>
    </xf>
    <xf numFmtId="0" fontId="31" fillId="0" borderId="10" xfId="0" applyFont="1" applyBorder="1" applyAlignment="1" applyProtection="1">
      <alignment horizontal="center" vertical="center"/>
    </xf>
    <xf numFmtId="2" fontId="31" fillId="0" borderId="10" xfId="0" applyNumberFormat="1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2" fontId="31" fillId="0" borderId="6" xfId="0" applyNumberFormat="1" applyFont="1" applyBorder="1" applyAlignment="1" applyProtection="1">
      <alignment horizontal="center" vertical="center"/>
    </xf>
    <xf numFmtId="164" fontId="31" fillId="11" borderId="6" xfId="0" applyNumberFormat="1" applyFont="1" applyFill="1" applyBorder="1" applyProtection="1"/>
    <xf numFmtId="0" fontId="28" fillId="0" borderId="0" xfId="0" applyFont="1" applyAlignment="1" applyProtection="1">
      <alignment horizontal="left" vertical="center" wrapText="1"/>
    </xf>
    <xf numFmtId="0" fontId="31" fillId="0" borderId="6" xfId="0" applyFont="1" applyBorder="1" applyAlignment="1" applyProtection="1">
      <alignment vertical="center" wrapText="1"/>
    </xf>
    <xf numFmtId="0" fontId="25" fillId="0" borderId="0" xfId="0" applyFont="1" applyProtection="1">
      <protection locked="0"/>
    </xf>
    <xf numFmtId="0" fontId="28" fillId="11" borderId="10" xfId="0" applyFont="1" applyFill="1" applyBorder="1" applyAlignment="1" applyProtection="1">
      <alignment horizontal="center"/>
      <protection locked="0"/>
    </xf>
    <xf numFmtId="0" fontId="28" fillId="11" borderId="6" xfId="0" applyFont="1" applyFill="1" applyBorder="1" applyAlignment="1" applyProtection="1">
      <alignment horizontal="center"/>
      <protection locked="0"/>
    </xf>
    <xf numFmtId="0" fontId="28" fillId="10" borderId="6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35" fillId="0" borderId="6" xfId="0" applyFont="1" applyBorder="1" applyProtection="1">
      <protection locked="0"/>
    </xf>
    <xf numFmtId="0" fontId="37" fillId="11" borderId="10" xfId="0" applyFont="1" applyFill="1" applyBorder="1" applyAlignment="1" applyProtection="1">
      <alignment horizontal="center" vertical="center"/>
      <protection locked="0"/>
    </xf>
    <xf numFmtId="0" fontId="28" fillId="11" borderId="10" xfId="0" applyFont="1" applyFill="1" applyBorder="1" applyAlignment="1" applyProtection="1">
      <alignment horizontal="center" vertical="center"/>
      <protection locked="0"/>
    </xf>
    <xf numFmtId="0" fontId="28" fillId="11" borderId="6" xfId="0" applyFont="1" applyFill="1" applyBorder="1" applyAlignment="1" applyProtection="1">
      <alignment horizontal="center" vertical="center"/>
      <protection locked="0"/>
    </xf>
    <xf numFmtId="0" fontId="25" fillId="11" borderId="6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31" fillId="0" borderId="6" xfId="0" applyFont="1" applyBorder="1" applyProtection="1">
      <protection locked="0"/>
    </xf>
    <xf numFmtId="164" fontId="25" fillId="0" borderId="6" xfId="0" applyNumberFormat="1" applyFont="1" applyBorder="1" applyProtection="1"/>
    <xf numFmtId="164" fontId="24" fillId="0" borderId="1" xfId="0" applyNumberFormat="1" applyFont="1" applyBorder="1" applyAlignment="1" applyProtection="1">
      <alignment horizontal="center" wrapText="1"/>
    </xf>
    <xf numFmtId="16" fontId="29" fillId="0" borderId="10" xfId="0" applyNumberFormat="1" applyFont="1" applyBorder="1" applyAlignment="1" applyProtection="1">
      <alignment horizontal="center" vertical="center" wrapText="1"/>
    </xf>
    <xf numFmtId="16" fontId="29" fillId="0" borderId="6" xfId="0" quotePrefix="1" applyNumberFormat="1" applyFont="1" applyBorder="1" applyAlignment="1" applyProtection="1">
      <alignment horizontal="center" vertical="center" wrapText="1"/>
    </xf>
    <xf numFmtId="164" fontId="25" fillId="0" borderId="0" xfId="0" applyNumberFormat="1" applyFont="1" applyProtection="1"/>
    <xf numFmtId="0" fontId="28" fillId="0" borderId="6" xfId="3" applyFont="1" applyFill="1" applyBorder="1" applyAlignment="1" applyProtection="1">
      <alignment horizontal="left" wrapText="1"/>
    </xf>
    <xf numFmtId="170" fontId="25" fillId="0" borderId="6" xfId="0" applyNumberFormat="1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/>
    </xf>
    <xf numFmtId="0" fontId="28" fillId="0" borderId="36" xfId="0" applyFont="1" applyBorder="1" applyAlignment="1" applyProtection="1">
      <alignment horizontal="left" wrapText="1"/>
    </xf>
    <xf numFmtId="2" fontId="25" fillId="0" borderId="36" xfId="0" applyNumberFormat="1" applyFont="1" applyBorder="1" applyAlignment="1" applyProtection="1">
      <alignment horizontal="center"/>
    </xf>
    <xf numFmtId="0" fontId="25" fillId="0" borderId="36" xfId="0" applyFont="1" applyBorder="1" applyAlignment="1" applyProtection="1">
      <alignment horizontal="center"/>
    </xf>
    <xf numFmtId="1" fontId="28" fillId="0" borderId="35" xfId="0" applyNumberFormat="1" applyFont="1" applyBorder="1" applyAlignment="1" applyProtection="1">
      <alignment horizontal="center" vertical="center"/>
    </xf>
    <xf numFmtId="1" fontId="28" fillId="0" borderId="6" xfId="0" applyNumberFormat="1" applyFont="1" applyBorder="1" applyAlignment="1" applyProtection="1">
      <alignment horizontal="center" vertical="center"/>
    </xf>
    <xf numFmtId="169" fontId="25" fillId="0" borderId="6" xfId="12" applyNumberFormat="1" applyFont="1" applyFill="1" applyBorder="1" applyAlignment="1" applyProtection="1">
      <alignment vertical="center"/>
    </xf>
    <xf numFmtId="0" fontId="38" fillId="0" borderId="6" xfId="0" applyFont="1" applyBorder="1" applyAlignment="1" applyProtection="1">
      <alignment horizontal="right"/>
    </xf>
    <xf numFmtId="0" fontId="31" fillId="0" borderId="6" xfId="0" applyFont="1" applyBorder="1" applyAlignment="1" applyProtection="1">
      <alignment horizontal="left"/>
    </xf>
    <xf numFmtId="0" fontId="25" fillId="0" borderId="6" xfId="0" applyFont="1" applyBorder="1" applyAlignment="1" applyProtection="1">
      <alignment vertical="center"/>
    </xf>
    <xf numFmtId="169" fontId="25" fillId="0" borderId="6" xfId="12" applyNumberFormat="1" applyFont="1" applyFill="1" applyBorder="1" applyProtection="1"/>
    <xf numFmtId="169" fontId="25" fillId="0" borderId="10" xfId="12" applyNumberFormat="1" applyFont="1" applyFill="1" applyBorder="1" applyProtection="1"/>
    <xf numFmtId="0" fontId="38" fillId="0" borderId="6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left" vertical="center"/>
    </xf>
    <xf numFmtId="0" fontId="28" fillId="0" borderId="6" xfId="0" applyFont="1" applyBorder="1" applyAlignment="1" applyProtection="1">
      <alignment horizontal="left" vertical="center"/>
    </xf>
    <xf numFmtId="2" fontId="28" fillId="0" borderId="6" xfId="0" applyNumberFormat="1" applyFont="1" applyBorder="1" applyAlignment="1" applyProtection="1">
      <alignment horizontal="center" vertical="center" wrapText="1"/>
    </xf>
    <xf numFmtId="4" fontId="28" fillId="0" borderId="6" xfId="0" applyNumberFormat="1" applyFont="1" applyBorder="1" applyAlignment="1" applyProtection="1">
      <alignment horizontal="center" vertical="center"/>
    </xf>
    <xf numFmtId="4" fontId="28" fillId="0" borderId="6" xfId="0" applyNumberFormat="1" applyFont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vertical="center" wrapText="1"/>
    </xf>
    <xf numFmtId="0" fontId="28" fillId="0" borderId="20" xfId="0" applyFont="1" applyBorder="1" applyAlignment="1" applyProtection="1">
      <alignment horizontal="left" vertical="center" wrapText="1"/>
    </xf>
    <xf numFmtId="174" fontId="28" fillId="0" borderId="6" xfId="0" applyNumberFormat="1" applyFont="1" applyBorder="1" applyAlignment="1" applyProtection="1">
      <alignment horizontal="center"/>
    </xf>
    <xf numFmtId="172" fontId="28" fillId="0" borderId="10" xfId="0" applyNumberFormat="1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wrapText="1"/>
    </xf>
    <xf numFmtId="0" fontId="28" fillId="0" borderId="6" xfId="5" applyFont="1" applyBorder="1" applyAlignment="1" applyProtection="1">
      <alignment horizontal="center"/>
    </xf>
    <xf numFmtId="0" fontId="25" fillId="0" borderId="42" xfId="0" applyFont="1" applyBorder="1" applyProtection="1"/>
    <xf numFmtId="174" fontId="28" fillId="0" borderId="18" xfId="0" applyNumberFormat="1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/>
    </xf>
    <xf numFmtId="174" fontId="28" fillId="0" borderId="10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24" fillId="11" borderId="0" xfId="0" applyFont="1" applyFill="1" applyAlignment="1" applyProtection="1">
      <alignment horizontal="left"/>
    </xf>
    <xf numFmtId="0" fontId="28" fillId="0" borderId="10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left" vertical="center" wrapText="1"/>
    </xf>
    <xf numFmtId="164" fontId="25" fillId="0" borderId="10" xfId="0" applyNumberFormat="1" applyFont="1" applyBorder="1" applyAlignment="1" applyProtection="1">
      <alignment horizontal="center" vertical="center" wrapText="1"/>
    </xf>
    <xf numFmtId="164" fontId="25" fillId="0" borderId="6" xfId="0" applyNumberFormat="1" applyFont="1" applyBorder="1" applyAlignment="1" applyProtection="1">
      <alignment horizontal="center" vertical="center" wrapText="1"/>
    </xf>
    <xf numFmtId="164" fontId="25" fillId="0" borderId="36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25" fillId="11" borderId="0" xfId="0" applyFont="1" applyFill="1" applyAlignment="1" applyProtection="1">
      <alignment horizontal="left"/>
    </xf>
    <xf numFmtId="0" fontId="24" fillId="11" borderId="0" xfId="12" applyNumberFormat="1" applyFont="1" applyFill="1" applyBorder="1" applyProtection="1"/>
    <xf numFmtId="0" fontId="31" fillId="0" borderId="6" xfId="0" applyFont="1" applyBorder="1" applyAlignment="1" applyProtection="1">
      <alignment horizontal="right" vertical="center" wrapText="1"/>
    </xf>
    <xf numFmtId="0" fontId="24" fillId="11" borderId="6" xfId="0" applyFont="1" applyFill="1" applyBorder="1" applyProtection="1"/>
    <xf numFmtId="0" fontId="25" fillId="0" borderId="38" xfId="0" applyFont="1" applyBorder="1" applyAlignment="1" applyProtection="1">
      <alignment horizontal="center" vertical="center" wrapText="1"/>
    </xf>
    <xf numFmtId="2" fontId="28" fillId="0" borderId="29" xfId="0" applyNumberFormat="1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2" fontId="25" fillId="0" borderId="5" xfId="0" applyNumberFormat="1" applyFont="1" applyBorder="1" applyAlignment="1" applyProtection="1">
      <alignment horizontal="center" vertical="center"/>
    </xf>
    <xf numFmtId="164" fontId="28" fillId="0" borderId="5" xfId="0" applyNumberFormat="1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28" fillId="12" borderId="6" xfId="0" applyFont="1" applyFill="1" applyBorder="1" applyAlignment="1" applyProtection="1">
      <alignment horizontal="center"/>
    </xf>
    <xf numFmtId="0" fontId="25" fillId="12" borderId="41" xfId="0" applyFont="1" applyFill="1" applyBorder="1" applyAlignment="1" applyProtection="1">
      <alignment horizontal="center" wrapText="1"/>
    </xf>
    <xf numFmtId="0" fontId="25" fillId="0" borderId="41" xfId="0" applyFont="1" applyBorder="1" applyAlignment="1" applyProtection="1">
      <alignment horizontal="center" wrapText="1"/>
    </xf>
    <xf numFmtId="0" fontId="44" fillId="12" borderId="41" xfId="0" applyFont="1" applyFill="1" applyBorder="1" applyAlignment="1" applyProtection="1">
      <alignment horizontal="center" wrapText="1"/>
    </xf>
    <xf numFmtId="0" fontId="45" fillId="12" borderId="41" xfId="0" applyFont="1" applyFill="1" applyBorder="1" applyAlignment="1" applyProtection="1">
      <alignment horizontal="center" wrapText="1"/>
    </xf>
    <xf numFmtId="0" fontId="41" fillId="0" borderId="6" xfId="0" applyFont="1" applyBorder="1" applyAlignment="1" applyProtection="1">
      <alignment horizontal="center"/>
    </xf>
    <xf numFmtId="0" fontId="28" fillId="12" borderId="35" xfId="0" applyFont="1" applyFill="1" applyBorder="1" applyAlignment="1" applyProtection="1">
      <alignment horizontal="center" vertical="center"/>
    </xf>
    <xf numFmtId="0" fontId="28" fillId="12" borderId="6" xfId="0" applyFont="1" applyFill="1" applyBorder="1" applyAlignment="1" applyProtection="1">
      <alignment horizontal="center" vertical="center"/>
    </xf>
    <xf numFmtId="0" fontId="47" fillId="0" borderId="20" xfId="0" applyFont="1" applyBorder="1" applyAlignment="1" applyProtection="1">
      <alignment vertical="center" wrapText="1"/>
    </xf>
    <xf numFmtId="0" fontId="47" fillId="0" borderId="6" xfId="0" applyFont="1" applyBorder="1" applyAlignment="1" applyProtection="1">
      <alignment horizontal="left" vertical="center" wrapText="1"/>
    </xf>
    <xf numFmtId="2" fontId="31" fillId="0" borderId="36" xfId="0" applyNumberFormat="1" applyFont="1" applyBorder="1" applyAlignment="1" applyProtection="1">
      <alignment horizontal="center"/>
    </xf>
    <xf numFmtId="0" fontId="31" fillId="0" borderId="36" xfId="0" applyFont="1" applyBorder="1" applyAlignment="1" applyProtection="1">
      <alignment horizontal="center"/>
    </xf>
    <xf numFmtId="2" fontId="31" fillId="0" borderId="6" xfId="0" applyNumberFormat="1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42" fillId="0" borderId="36" xfId="0" applyFont="1" applyBorder="1" applyAlignment="1" applyProtection="1">
      <alignment horizontal="left" wrapText="1"/>
    </xf>
    <xf numFmtId="0" fontId="28" fillId="0" borderId="6" xfId="0" applyFont="1" applyBorder="1" applyAlignment="1" applyProtection="1">
      <alignment horizontal="left"/>
    </xf>
    <xf numFmtId="0" fontId="28" fillId="0" borderId="6" xfId="0" applyFont="1" applyBorder="1" applyAlignment="1" applyProtection="1">
      <alignment wrapText="1"/>
    </xf>
    <xf numFmtId="0" fontId="28" fillId="0" borderId="6" xfId="0" applyFont="1" applyBorder="1" applyProtection="1"/>
    <xf numFmtId="166" fontId="25" fillId="0" borderId="6" xfId="0" applyNumberFormat="1" applyFont="1" applyBorder="1" applyAlignment="1" applyProtection="1">
      <alignment horizontal="center"/>
    </xf>
    <xf numFmtId="0" fontId="47" fillId="0" borderId="6" xfId="0" applyFont="1" applyBorder="1" applyAlignment="1" applyProtection="1">
      <alignment wrapText="1"/>
    </xf>
    <xf numFmtId="0" fontId="26" fillId="0" borderId="6" xfId="0" applyFont="1" applyBorder="1" applyAlignment="1" applyProtection="1">
      <alignment horizontal="center"/>
    </xf>
    <xf numFmtId="172" fontId="24" fillId="0" borderId="1" xfId="0" applyNumberFormat="1" applyFont="1" applyBorder="1" applyAlignment="1" applyProtection="1">
      <alignment horizontal="center" wrapText="1"/>
    </xf>
    <xf numFmtId="0" fontId="38" fillId="0" borderId="6" xfId="0" applyFont="1" applyBorder="1" applyAlignment="1" applyProtection="1">
      <alignment vertical="center"/>
    </xf>
    <xf numFmtId="164" fontId="25" fillId="0" borderId="6" xfId="0" applyNumberFormat="1" applyFont="1" applyBorder="1" applyAlignment="1" applyProtection="1">
      <alignment horizontal="center" vertical="center"/>
    </xf>
    <xf numFmtId="166" fontId="25" fillId="0" borderId="4" xfId="0" applyNumberFormat="1" applyFont="1" applyBorder="1" applyAlignment="1" applyProtection="1">
      <alignment horizontal="center" vertical="center"/>
    </xf>
    <xf numFmtId="164" fontId="25" fillId="0" borderId="4" xfId="0" applyNumberFormat="1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166" fontId="25" fillId="0" borderId="6" xfId="0" applyNumberFormat="1" applyFont="1" applyBorder="1" applyAlignment="1" applyProtection="1">
      <alignment horizontal="center" vertical="center"/>
    </xf>
    <xf numFmtId="166" fontId="25" fillId="0" borderId="10" xfId="0" applyNumberFormat="1" applyFont="1" applyBorder="1" applyAlignment="1" applyProtection="1">
      <alignment horizontal="center" vertical="center"/>
    </xf>
    <xf numFmtId="164" fontId="25" fillId="0" borderId="10" xfId="0" applyNumberFormat="1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left" vertical="center"/>
    </xf>
    <xf numFmtId="2" fontId="28" fillId="0" borderId="0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164" fontId="25" fillId="0" borderId="0" xfId="0" applyNumberFormat="1" applyFont="1" applyBorder="1" applyAlignment="1" applyProtection="1">
      <alignment horizontal="center" vertical="center"/>
    </xf>
    <xf numFmtId="166" fontId="25" fillId="0" borderId="0" xfId="0" applyNumberFormat="1" applyFont="1" applyBorder="1" applyProtection="1"/>
    <xf numFmtId="0" fontId="25" fillId="0" borderId="0" xfId="0" applyFont="1" applyBorder="1" applyProtection="1"/>
    <xf numFmtId="0" fontId="25" fillId="11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center" wrapText="1"/>
    </xf>
    <xf numFmtId="1" fontId="28" fillId="0" borderId="10" xfId="0" applyNumberFormat="1" applyFont="1" applyBorder="1" applyAlignment="1" applyProtection="1">
      <alignment horizontal="center" vertical="center"/>
    </xf>
    <xf numFmtId="171" fontId="28" fillId="0" borderId="6" xfId="0" applyNumberFormat="1" applyFont="1" applyBorder="1" applyAlignment="1" applyProtection="1">
      <alignment horizontal="center" vertical="center"/>
    </xf>
    <xf numFmtId="49" fontId="25" fillId="11" borderId="0" xfId="0" applyNumberFormat="1" applyFont="1" applyFill="1" applyProtection="1"/>
    <xf numFmtId="1" fontId="19" fillId="0" borderId="35" xfId="0" applyNumberFormat="1" applyFont="1" applyBorder="1" applyAlignment="1" applyProtection="1">
      <alignment horizontal="left" vertical="center"/>
    </xf>
    <xf numFmtId="0" fontId="19" fillId="0" borderId="6" xfId="0" applyFont="1" applyBorder="1" applyAlignment="1" applyProtection="1">
      <alignment horizontal="left" vertical="center"/>
    </xf>
    <xf numFmtId="2" fontId="19" fillId="0" borderId="6" xfId="0" applyNumberFormat="1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1" fontId="19" fillId="0" borderId="37" xfId="0" applyNumberFormat="1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2" fontId="19" fillId="0" borderId="4" xfId="0" applyNumberFormat="1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2" fontId="25" fillId="0" borderId="4" xfId="0" applyNumberFormat="1" applyFont="1" applyBorder="1" applyAlignment="1" applyProtection="1">
      <alignment horizontal="center" vertical="center"/>
    </xf>
    <xf numFmtId="164" fontId="28" fillId="0" borderId="4" xfId="0" applyNumberFormat="1" applyFont="1" applyBorder="1" applyAlignment="1" applyProtection="1">
      <alignment horizontal="center" vertical="center"/>
    </xf>
    <xf numFmtId="16" fontId="26" fillId="0" borderId="4" xfId="0" quotePrefix="1" applyNumberFormat="1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vertical="center"/>
    </xf>
    <xf numFmtId="0" fontId="37" fillId="0" borderId="6" xfId="0" applyFont="1" applyBorder="1" applyAlignment="1" applyProtection="1">
      <alignment vertical="center" wrapText="1"/>
    </xf>
    <xf numFmtId="0" fontId="25" fillId="11" borderId="6" xfId="0" applyFont="1" applyFill="1" applyBorder="1" applyAlignment="1" applyProtection="1">
      <alignment horizontal="center" vertical="center" wrapText="1"/>
      <protection locked="0"/>
    </xf>
    <xf numFmtId="0" fontId="25" fillId="11" borderId="6" xfId="0" applyFont="1" applyFill="1" applyBorder="1" applyAlignment="1" applyProtection="1">
      <alignment horizontal="center" vertical="center"/>
      <protection locked="0"/>
    </xf>
    <xf numFmtId="0" fontId="25" fillId="11" borderId="6" xfId="1" applyNumberFormat="1" applyFont="1" applyFill="1" applyBorder="1" applyAlignment="1" applyProtection="1">
      <alignment horizontal="center" vertical="center"/>
      <protection locked="0"/>
    </xf>
    <xf numFmtId="164" fontId="25" fillId="0" borderId="6" xfId="0" applyNumberFormat="1" applyFont="1" applyBorder="1" applyAlignment="1" applyProtection="1">
      <alignment horizontal="center" vertical="center"/>
      <protection locked="0"/>
    </xf>
    <xf numFmtId="164" fontId="25" fillId="0" borderId="0" xfId="0" applyNumberFormat="1" applyFont="1" applyBorder="1" applyAlignment="1" applyProtection="1">
      <alignment horizontal="center" vertical="center"/>
      <protection locked="0"/>
    </xf>
    <xf numFmtId="0" fontId="28" fillId="11" borderId="4" xfId="0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Protection="1"/>
    <xf numFmtId="0" fontId="9" fillId="0" borderId="6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9" fontId="6" fillId="7" borderId="6" xfId="0" applyNumberFormat="1" applyFont="1" applyFill="1" applyBorder="1" applyAlignment="1" applyProtection="1">
      <alignment horizontal="left" vertical="center"/>
    </xf>
    <xf numFmtId="9" fontId="6" fillId="7" borderId="25" xfId="0" applyNumberFormat="1" applyFont="1" applyFill="1" applyBorder="1" applyAlignment="1" applyProtection="1">
      <alignment horizontal="left" vertical="center"/>
    </xf>
    <xf numFmtId="164" fontId="6" fillId="8" borderId="6" xfId="0" applyNumberFormat="1" applyFont="1" applyFill="1" applyBorder="1" applyAlignment="1" applyProtection="1">
      <alignment horizontal="center" vertical="center"/>
    </xf>
    <xf numFmtId="164" fontId="6" fillId="8" borderId="25" xfId="0" applyNumberFormat="1" applyFont="1" applyFill="1" applyBorder="1" applyAlignment="1" applyProtection="1">
      <alignment horizontal="center" vertical="center"/>
    </xf>
    <xf numFmtId="0" fontId="0" fillId="6" borderId="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9" fontId="14" fillId="6" borderId="4" xfId="1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vertical="center"/>
    </xf>
    <xf numFmtId="0" fontId="18" fillId="0" borderId="5" xfId="0" applyFont="1" applyBorder="1" applyAlignment="1" applyProtection="1"/>
    <xf numFmtId="0" fontId="18" fillId="0" borderId="26" xfId="0" applyFont="1" applyBorder="1" applyAlignment="1" applyProtection="1"/>
    <xf numFmtId="9" fontId="8" fillId="7" borderId="4" xfId="2" applyNumberFormat="1" applyFont="1" applyFill="1" applyBorder="1" applyAlignment="1" applyProtection="1">
      <alignment horizontal="left" vertical="center"/>
    </xf>
    <xf numFmtId="9" fontId="8" fillId="7" borderId="5" xfId="2" applyNumberFormat="1" applyFont="1" applyFill="1" applyBorder="1" applyAlignment="1" applyProtection="1">
      <alignment horizontal="left" vertical="center"/>
    </xf>
    <xf numFmtId="9" fontId="8" fillId="7" borderId="26" xfId="2" applyNumberFormat="1" applyFont="1" applyFill="1" applyBorder="1" applyAlignment="1" applyProtection="1">
      <alignment horizontal="left" vertical="center"/>
    </xf>
    <xf numFmtId="164" fontId="8" fillId="8" borderId="4" xfId="2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9" fontId="7" fillId="6" borderId="4" xfId="1" applyFont="1" applyFill="1" applyBorder="1" applyAlignment="1" applyProtection="1">
      <alignment horizontal="center" vertical="center"/>
    </xf>
    <xf numFmtId="9" fontId="7" fillId="6" borderId="5" xfId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/>
    </xf>
    <xf numFmtId="0" fontId="18" fillId="0" borderId="10" xfId="0" applyFont="1" applyBorder="1" applyAlignment="1" applyProtection="1">
      <alignment horizontal="left"/>
    </xf>
    <xf numFmtId="9" fontId="8" fillId="7" borderId="10" xfId="2" applyNumberFormat="1" applyFont="1" applyFill="1" applyBorder="1" applyAlignment="1" applyProtection="1">
      <alignment horizontal="left" vertical="center"/>
    </xf>
    <xf numFmtId="0" fontId="0" fillId="0" borderId="5" xfId="0" applyBorder="1" applyAlignment="1" applyProtection="1"/>
    <xf numFmtId="0" fontId="0" fillId="0" borderId="10" xfId="0" applyBorder="1" applyAlignment="1" applyProtection="1"/>
    <xf numFmtId="0" fontId="12" fillId="0" borderId="9" xfId="3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164" fontId="8" fillId="8" borderId="23" xfId="4" applyNumberFormat="1" applyFont="1" applyFill="1" applyBorder="1" applyAlignment="1" applyProtection="1">
      <alignment horizontal="center"/>
    </xf>
    <xf numFmtId="164" fontId="8" fillId="8" borderId="0" xfId="4" applyNumberFormat="1" applyFont="1" applyFill="1" applyBorder="1" applyAlignment="1" applyProtection="1">
      <alignment horizontal="center"/>
    </xf>
    <xf numFmtId="0" fontId="0" fillId="6" borderId="10" xfId="0" applyFont="1" applyFill="1" applyBorder="1" applyAlignment="1" applyProtection="1">
      <alignment horizontal="center" vertical="center"/>
    </xf>
    <xf numFmtId="9" fontId="7" fillId="6" borderId="10" xfId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 vertical="center"/>
    </xf>
    <xf numFmtId="0" fontId="12" fillId="0" borderId="26" xfId="2" applyFont="1" applyFill="1" applyBorder="1" applyAlignment="1" applyProtection="1">
      <alignment horizontal="center" vertical="center"/>
    </xf>
    <xf numFmtId="0" fontId="12" fillId="0" borderId="5" xfId="4" applyFont="1" applyFill="1" applyBorder="1" applyAlignment="1" applyProtection="1">
      <alignment horizontal="center" vertical="center"/>
    </xf>
    <xf numFmtId="0" fontId="12" fillId="0" borderId="10" xfId="4" applyFont="1" applyFill="1" applyBorder="1" applyAlignment="1" applyProtection="1">
      <alignment horizontal="center" vertical="center"/>
    </xf>
    <xf numFmtId="164" fontId="8" fillId="8" borderId="5" xfId="2" applyNumberFormat="1" applyFont="1" applyFill="1" applyBorder="1" applyAlignment="1" applyProtection="1">
      <alignment horizontal="center" vertical="center"/>
    </xf>
    <xf numFmtId="164" fontId="8" fillId="8" borderId="7" xfId="2" applyNumberFormat="1" applyFont="1" applyFill="1" applyBorder="1" applyAlignment="1" applyProtection="1">
      <alignment horizontal="center" vertical="center"/>
    </xf>
    <xf numFmtId="9" fontId="8" fillId="7" borderId="7" xfId="2" applyNumberFormat="1" applyFont="1" applyFill="1" applyBorder="1" applyAlignment="1" applyProtection="1">
      <alignment horizontal="left" vertical="center"/>
    </xf>
    <xf numFmtId="9" fontId="8" fillId="7" borderId="21" xfId="4" applyNumberFormat="1" applyFont="1" applyFill="1" applyBorder="1" applyAlignment="1" applyProtection="1">
      <alignment horizontal="left"/>
    </xf>
    <xf numFmtId="9" fontId="8" fillId="7" borderId="13" xfId="4" applyNumberFormat="1" applyFont="1" applyFill="1" applyBorder="1" applyAlignment="1" applyProtection="1">
      <alignment horizontal="left"/>
    </xf>
    <xf numFmtId="9" fontId="8" fillId="7" borderId="9" xfId="3" applyNumberFormat="1" applyFont="1" applyFill="1" applyBorder="1" applyAlignment="1" applyProtection="1">
      <alignment horizontal="left" vertical="center"/>
    </xf>
    <xf numFmtId="9" fontId="0" fillId="7" borderId="5" xfId="0" applyNumberFormat="1" applyFill="1" applyBorder="1" applyAlignment="1" applyProtection="1">
      <alignment horizontal="left" vertical="center"/>
    </xf>
    <xf numFmtId="164" fontId="8" fillId="8" borderId="9" xfId="3" applyNumberFormat="1" applyFont="1" applyFill="1" applyBorder="1" applyAlignment="1" applyProtection="1">
      <alignment horizontal="center" vertical="center"/>
    </xf>
    <xf numFmtId="164" fontId="6" fillId="8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/>
    </xf>
    <xf numFmtId="0" fontId="12" fillId="0" borderId="9" xfId="4" applyFont="1" applyFill="1" applyBorder="1" applyAlignment="1" applyProtection="1">
      <alignment horizontal="left" vertical="center"/>
    </xf>
    <xf numFmtId="0" fontId="12" fillId="0" borderId="5" xfId="4" applyFont="1" applyFill="1" applyBorder="1" applyAlignment="1" applyProtection="1">
      <alignment horizontal="left" vertical="center"/>
    </xf>
    <xf numFmtId="9" fontId="8" fillId="7" borderId="9" xfId="4" applyNumberFormat="1" applyFont="1" applyFill="1" applyBorder="1" applyAlignment="1" applyProtection="1">
      <alignment horizontal="left" vertical="center"/>
    </xf>
    <xf numFmtId="9" fontId="8" fillId="7" borderId="5" xfId="4" applyNumberFormat="1" applyFont="1" applyFill="1" applyBorder="1" applyAlignment="1" applyProtection="1">
      <alignment horizontal="left" vertical="center"/>
    </xf>
    <xf numFmtId="164" fontId="6" fillId="8" borderId="9" xfId="0" applyNumberFormat="1" applyFont="1" applyFill="1" applyBorder="1" applyAlignment="1" applyProtection="1">
      <alignment horizontal="center" vertical="center"/>
    </xf>
    <xf numFmtId="164" fontId="0" fillId="8" borderId="5" xfId="0" applyNumberFormat="1" applyFill="1" applyBorder="1" applyAlignment="1" applyProtection="1">
      <alignment vertical="center"/>
    </xf>
    <xf numFmtId="9" fontId="1" fillId="6" borderId="5" xfId="1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left" vertical="center"/>
    </xf>
    <xf numFmtId="9" fontId="0" fillId="7" borderId="7" xfId="0" applyNumberFormat="1" applyFill="1" applyBorder="1" applyAlignment="1" applyProtection="1">
      <alignment horizontal="left" vertical="center"/>
    </xf>
    <xf numFmtId="164" fontId="6" fillId="8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9" fontId="6" fillId="7" borderId="5" xfId="0" applyNumberFormat="1" applyFont="1" applyFill="1" applyBorder="1" applyAlignment="1" applyProtection="1">
      <alignment horizontal="left" vertical="center"/>
    </xf>
    <xf numFmtId="9" fontId="6" fillId="7" borderId="7" xfId="0" applyNumberFormat="1" applyFont="1" applyFill="1" applyBorder="1" applyAlignment="1" applyProtection="1">
      <alignment horizontal="left" vertical="center"/>
    </xf>
    <xf numFmtId="0" fontId="0" fillId="6" borderId="14" xfId="0" applyFont="1" applyFill="1" applyBorder="1" applyAlignment="1" applyProtection="1">
      <alignment horizontal="center" vertical="center"/>
    </xf>
    <xf numFmtId="9" fontId="7" fillId="6" borderId="15" xfId="1" applyFont="1" applyFill="1" applyBorder="1" applyAlignment="1" applyProtection="1">
      <alignment horizontal="center" vertical="center"/>
    </xf>
    <xf numFmtId="9" fontId="7" fillId="6" borderId="14" xfId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2" fillId="0" borderId="6" xfId="2" applyFont="1" applyFill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164" fontId="6" fillId="8" borderId="13" xfId="0" applyNumberFormat="1" applyFont="1" applyFill="1" applyBorder="1" applyAlignment="1" applyProtection="1">
      <alignment horizontal="center" vertical="center"/>
    </xf>
    <xf numFmtId="164" fontId="6" fillId="8" borderId="19" xfId="0" applyNumberFormat="1" applyFont="1" applyFill="1" applyBorder="1" applyAlignment="1" applyProtection="1">
      <alignment horizontal="center" vertical="center"/>
    </xf>
    <xf numFmtId="9" fontId="8" fillId="7" borderId="13" xfId="2" applyNumberFormat="1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/>
    </xf>
    <xf numFmtId="164" fontId="8" fillId="8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6" fillId="8" borderId="10" xfId="0" applyNumberFormat="1" applyFont="1" applyFill="1" applyBorder="1" applyAlignment="1" applyProtection="1">
      <alignment horizontal="center" vertical="center"/>
    </xf>
    <xf numFmtId="9" fontId="7" fillId="6" borderId="13" xfId="1" applyFont="1" applyFill="1" applyBorder="1" applyAlignment="1" applyProtection="1">
      <alignment horizontal="center" vertical="center"/>
    </xf>
    <xf numFmtId="164" fontId="8" fillId="8" borderId="26" xfId="2" applyNumberFormat="1" applyFont="1" applyFill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left" vertical="center"/>
    </xf>
    <xf numFmtId="9" fontId="0" fillId="7" borderId="10" xfId="0" applyNumberFormat="1" applyFill="1" applyBorder="1" applyAlignment="1" applyProtection="1">
      <alignment horizontal="left" vertical="center"/>
    </xf>
    <xf numFmtId="9" fontId="8" fillId="7" borderId="29" xfId="2" applyNumberFormat="1" applyFont="1" applyFill="1" applyBorder="1" applyAlignment="1" applyProtection="1">
      <alignment horizontal="left" vertical="center"/>
    </xf>
    <xf numFmtId="0" fontId="12" fillId="0" borderId="29" xfId="4" applyFont="1" applyFill="1" applyBorder="1" applyAlignment="1" applyProtection="1">
      <alignment horizontal="center" vertical="center"/>
    </xf>
    <xf numFmtId="164" fontId="8" fillId="8" borderId="29" xfId="2" applyNumberFormat="1" applyFont="1" applyFill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9" fontId="7" fillId="6" borderId="3" xfId="1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vertical="center"/>
    </xf>
    <xf numFmtId="9" fontId="6" fillId="7" borderId="3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164" fontId="8" fillId="8" borderId="3" xfId="2" applyNumberFormat="1" applyFont="1" applyFill="1" applyBorder="1" applyAlignment="1" applyProtection="1">
      <alignment horizontal="center" vertical="center"/>
    </xf>
    <xf numFmtId="0" fontId="12" fillId="0" borderId="5" xfId="3" applyFont="1" applyFill="1" applyBorder="1" applyAlignment="1" applyProtection="1">
      <alignment horizontal="left" vertical="center"/>
    </xf>
    <xf numFmtId="164" fontId="8" fillId="8" borderId="9" xfId="4" applyNumberFormat="1" applyFont="1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left" vertical="center"/>
    </xf>
    <xf numFmtId="0" fontId="12" fillId="0" borderId="26" xfId="2" applyFont="1" applyFill="1" applyBorder="1" applyAlignment="1" applyProtection="1">
      <alignment horizontal="left" vertical="center"/>
    </xf>
    <xf numFmtId="9" fontId="8" fillId="7" borderId="30" xfId="2" applyNumberFormat="1" applyFont="1" applyFill="1" applyBorder="1" applyAlignment="1" applyProtection="1">
      <alignment horizontal="left" vertical="center"/>
    </xf>
    <xf numFmtId="9" fontId="8" fillId="7" borderId="31" xfId="2" applyNumberFormat="1" applyFont="1" applyFill="1" applyBorder="1" applyAlignment="1" applyProtection="1">
      <alignment horizontal="left" vertical="center"/>
    </xf>
    <xf numFmtId="164" fontId="8" fillId="8" borderId="32" xfId="2" applyNumberFormat="1" applyFont="1" applyFill="1" applyBorder="1" applyAlignment="1" applyProtection="1">
      <alignment horizontal="center" vertical="center"/>
    </xf>
    <xf numFmtId="164" fontId="8" fillId="8" borderId="27" xfId="2" applyNumberFormat="1" applyFont="1" applyFill="1" applyBorder="1" applyAlignment="1" applyProtection="1">
      <alignment horizontal="center" vertical="center"/>
    </xf>
    <xf numFmtId="0" fontId="25" fillId="11" borderId="0" xfId="0" applyFont="1" applyFill="1" applyAlignment="1" applyProtection="1">
      <alignment horizontal="center"/>
    </xf>
    <xf numFmtId="0" fontId="31" fillId="11" borderId="0" xfId="0" applyFont="1" applyFill="1" applyAlignment="1" applyProtection="1">
      <alignment horizontal="center"/>
    </xf>
    <xf numFmtId="0" fontId="35" fillId="11" borderId="0" xfId="0" applyFont="1" applyFill="1" applyAlignment="1" applyProtection="1">
      <alignment horizontal="center"/>
    </xf>
    <xf numFmtId="0" fontId="24" fillId="11" borderId="0" xfId="0" applyFont="1" applyFill="1" applyAlignment="1" applyProtection="1">
      <alignment horizontal="left"/>
    </xf>
    <xf numFmtId="0" fontId="24" fillId="11" borderId="0" xfId="0" applyFont="1" applyFill="1" applyAlignment="1" applyProtection="1">
      <alignment horizontal="center"/>
    </xf>
    <xf numFmtId="0" fontId="38" fillId="0" borderId="4" xfId="0" applyFont="1" applyBorder="1" applyAlignment="1" applyProtection="1">
      <alignment horizontal="left" vertical="center"/>
    </xf>
    <xf numFmtId="0" fontId="38" fillId="0" borderId="5" xfId="0" applyFont="1" applyBorder="1" applyAlignment="1" applyProtection="1">
      <alignment horizontal="left" vertical="center"/>
    </xf>
    <xf numFmtId="0" fontId="38" fillId="0" borderId="10" xfId="0" applyFont="1" applyBorder="1" applyAlignment="1" applyProtection="1">
      <alignment horizontal="left" vertical="center"/>
    </xf>
    <xf numFmtId="2" fontId="28" fillId="0" borderId="4" xfId="0" applyNumberFormat="1" applyFont="1" applyBorder="1" applyAlignment="1" applyProtection="1">
      <alignment horizontal="center" vertical="center"/>
    </xf>
    <xf numFmtId="2" fontId="28" fillId="0" borderId="5" xfId="0" applyNumberFormat="1" applyFont="1" applyBorder="1" applyAlignment="1" applyProtection="1">
      <alignment horizontal="center" vertical="center"/>
    </xf>
    <xf numFmtId="2" fontId="28" fillId="0" borderId="10" xfId="0" applyNumberFormat="1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164" fontId="25" fillId="0" borderId="4" xfId="0" applyNumberFormat="1" applyFont="1" applyBorder="1" applyAlignment="1" applyProtection="1">
      <alignment horizontal="center" vertical="center"/>
    </xf>
    <xf numFmtId="164" fontId="25" fillId="0" borderId="5" xfId="0" applyNumberFormat="1" applyFont="1" applyBorder="1" applyAlignment="1" applyProtection="1">
      <alignment horizontal="center" vertical="center"/>
    </xf>
    <xf numFmtId="164" fontId="25" fillId="0" borderId="10" xfId="0" applyNumberFormat="1" applyFont="1" applyBorder="1" applyAlignment="1" applyProtection="1">
      <alignment horizontal="center" vertical="center"/>
    </xf>
    <xf numFmtId="0" fontId="26" fillId="11" borderId="0" xfId="0" applyFont="1" applyFill="1" applyAlignment="1" applyProtection="1">
      <alignment horizontal="center"/>
    </xf>
    <xf numFmtId="0" fontId="29" fillId="11" borderId="0" xfId="0" applyFont="1" applyFill="1" applyAlignment="1" applyProtection="1">
      <alignment horizontal="center"/>
    </xf>
  </cellXfs>
  <cellStyles count="13">
    <cellStyle name="Bad" xfId="3" builtinId="27"/>
    <cellStyle name="Comma" xfId="11" builtinId="3"/>
    <cellStyle name="Currency" xfId="12" builtinId="4"/>
    <cellStyle name="Good" xfId="2" builtinId="26"/>
    <cellStyle name="Neutral" xfId="4" builtinId="28"/>
    <cellStyle name="Normal" xfId="0" builtinId="0"/>
    <cellStyle name="Normal 2" xfId="5" xr:uid="{D1FA4067-29A7-4BDF-A1C4-9D6E4FD9F902}"/>
    <cellStyle name="Normal 2 2" xfId="7" xr:uid="{C24C3A83-EE13-4F65-8427-01FF8880E4D5}"/>
    <cellStyle name="Normal 2 3" xfId="10" xr:uid="{0D7D2D1F-46AC-4A37-9EE4-F3EF931AD758}"/>
    <cellStyle name="Normal 3 2" xfId="8" xr:uid="{BF31F1A9-B5CD-47D1-9CFA-D720A15C4832}"/>
    <cellStyle name="Normal 4" xfId="6" xr:uid="{4B45F847-38E8-444B-9EEB-3931ED29B853}"/>
    <cellStyle name="Normal 5" xfId="9" xr:uid="{C64F9483-9382-41E6-8779-145EDC898658}"/>
    <cellStyle name="Percent" xfId="1" builtin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athom/Local%20Settings/Temporary%20Internet%20Files/Content.Outlook/TF6U953U/Processor%20Info%20for%20CSW%20form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244 CHEESE"/>
      <sheetName val="100113 CHICKEN"/>
      <sheetName val="Sheet2"/>
    </sheetNames>
    <sheetDataSet>
      <sheetData sheetId="0"/>
      <sheetData sheetId="1"/>
      <sheetData sheetId="2">
        <row r="1">
          <cell r="A1">
            <v>55208</v>
          </cell>
          <cell r="B1" t="str">
            <v>Tony's Grilled Cheese Sandwich (Bulk)</v>
          </cell>
          <cell r="C1">
            <v>25</v>
          </cell>
          <cell r="D1">
            <v>80</v>
          </cell>
          <cell r="E1">
            <v>5</v>
          </cell>
          <cell r="F1" t="str">
            <v>B077</v>
          </cell>
          <cell r="G1" t="str">
            <v>100042/110244</v>
          </cell>
          <cell r="H1" t="str">
            <v>CHEESE MOZZ LM PART SKIM
UNFZ PROCESSR PK</v>
          </cell>
          <cell r="I1">
            <v>10</v>
          </cell>
          <cell r="J1">
            <v>0</v>
          </cell>
          <cell r="K1">
            <v>1.7112000000000001</v>
          </cell>
          <cell r="L1">
            <v>17.112000000000002</v>
          </cell>
        </row>
        <row r="2">
          <cell r="A2">
            <v>55220</v>
          </cell>
          <cell r="B2" t="str">
            <v>Tony's Whole Grain 1.5 oz Grilled Cheese</v>
          </cell>
          <cell r="C2">
            <v>16.34</v>
          </cell>
          <cell r="D2">
            <v>72</v>
          </cell>
          <cell r="E2">
            <v>3.63</v>
          </cell>
          <cell r="F2" t="str">
            <v>B077</v>
          </cell>
          <cell r="G2" t="str">
            <v>100042/110244</v>
          </cell>
          <cell r="H2" t="str">
            <v>CHEESE MOZZ LM PART SKIM
UNFZ PROCESSR PK</v>
          </cell>
          <cell r="I2">
            <v>3.38</v>
          </cell>
          <cell r="J2">
            <v>0</v>
          </cell>
          <cell r="K2">
            <v>1.7112000000000001</v>
          </cell>
          <cell r="L2">
            <v>5.7838560000000001</v>
          </cell>
        </row>
        <row r="3">
          <cell r="A3">
            <v>55221</v>
          </cell>
          <cell r="B3" t="str">
            <v>Tony's Whole Grain 1.5 oz Grilled Cheese Am Style</v>
          </cell>
          <cell r="C3">
            <v>16.34</v>
          </cell>
          <cell r="D3">
            <v>72</v>
          </cell>
          <cell r="E3">
            <v>3.63</v>
          </cell>
          <cell r="F3" t="str">
            <v>B077</v>
          </cell>
          <cell r="G3" t="str">
            <v>100042/110244</v>
          </cell>
          <cell r="H3" t="str">
            <v>CHEESE MOZZ LM PART SKIM
UNFZ PROCESSR PK</v>
          </cell>
          <cell r="I3">
            <v>2.97</v>
          </cell>
          <cell r="J3">
            <v>0</v>
          </cell>
          <cell r="K3">
            <v>1.7112000000000001</v>
          </cell>
          <cell r="L3">
            <v>5.0822640000000003</v>
          </cell>
        </row>
        <row r="4">
          <cell r="A4">
            <v>55222</v>
          </cell>
          <cell r="B4" t="str">
            <v>SFS TN Whole Grain  Grilled Cheese (ARAMARK)</v>
          </cell>
          <cell r="C4">
            <v>19.350000000000001</v>
          </cell>
          <cell r="D4">
            <v>72</v>
          </cell>
          <cell r="E4">
            <v>4.3</v>
          </cell>
          <cell r="F4" t="str">
            <v>B077</v>
          </cell>
          <cell r="G4" t="str">
            <v>100042/110244</v>
          </cell>
          <cell r="H4" t="str">
            <v>CHEESE MOZZ LM PART SKIM
UNFZ PROCESSR PK</v>
          </cell>
          <cell r="I4">
            <v>3.96</v>
          </cell>
          <cell r="J4">
            <v>0</v>
          </cell>
          <cell r="K4">
            <v>1.7112000000000001</v>
          </cell>
          <cell r="L4">
            <v>6.7763520000000002</v>
          </cell>
        </row>
        <row r="5">
          <cell r="A5">
            <v>55223</v>
          </cell>
          <cell r="B5" t="str">
            <v>Tony's Whole Grain Spicy Grilled Cheese (Aramark)approved need to set up BOM</v>
          </cell>
          <cell r="C5">
            <v>12.9</v>
          </cell>
          <cell r="D5">
            <v>48</v>
          </cell>
          <cell r="E5">
            <v>4.3</v>
          </cell>
          <cell r="F5" t="str">
            <v>B077</v>
          </cell>
          <cell r="G5" t="str">
            <v>100042/110244</v>
          </cell>
          <cell r="H5" t="str">
            <v>CHEESE MOZZ LM PART SKIM
UNFZ PROCESSR PK</v>
          </cell>
          <cell r="I5">
            <v>3</v>
          </cell>
          <cell r="J5">
            <v>0</v>
          </cell>
          <cell r="K5">
            <v>1.7112000000000001</v>
          </cell>
          <cell r="L5">
            <v>5.1336000000000004</v>
          </cell>
        </row>
        <row r="6">
          <cell r="A6">
            <v>55224</v>
          </cell>
          <cell r="B6" t="str">
            <v>Tony's Whole Grain Grilled Chs Sand Bulk</v>
          </cell>
          <cell r="C6">
            <v>12.9</v>
          </cell>
          <cell r="D6">
            <v>48</v>
          </cell>
          <cell r="E6">
            <v>4.3</v>
          </cell>
          <cell r="F6" t="str">
            <v>B077</v>
          </cell>
          <cell r="G6" t="str">
            <v>100042/110244</v>
          </cell>
          <cell r="H6" t="str">
            <v>CHEESE MOZZ LM PART SKIM
UNFZ PROCESSR PK</v>
          </cell>
          <cell r="I6">
            <v>3</v>
          </cell>
          <cell r="J6">
            <v>0</v>
          </cell>
          <cell r="K6">
            <v>1.7112000000000001</v>
          </cell>
          <cell r="L6">
            <v>5.1336000000000004</v>
          </cell>
        </row>
        <row r="7">
          <cell r="A7">
            <v>55225</v>
          </cell>
          <cell r="B7" t="str">
            <v>Tony's Whole Grain Cheese Sandwich IW</v>
          </cell>
          <cell r="C7">
            <v>12.9</v>
          </cell>
          <cell r="D7">
            <v>48</v>
          </cell>
          <cell r="E7">
            <v>4.3</v>
          </cell>
          <cell r="F7" t="str">
            <v>B077</v>
          </cell>
          <cell r="G7" t="str">
            <v>100042/110244</v>
          </cell>
          <cell r="H7" t="str">
            <v>CHEESE MOZZ LM PART SKIM
UNFZ PROCESSR PK</v>
          </cell>
          <cell r="I7">
            <v>3</v>
          </cell>
          <cell r="J7">
            <v>0</v>
          </cell>
          <cell r="K7">
            <v>1.7112000000000001</v>
          </cell>
          <cell r="L7">
            <v>5.1336000000000004</v>
          </cell>
        </row>
        <row r="8">
          <cell r="A8">
            <v>62009</v>
          </cell>
          <cell r="B8" t="str">
            <v>Chili &amp; Cheese Quesadilla</v>
          </cell>
          <cell r="C8">
            <v>26.4</v>
          </cell>
          <cell r="D8">
            <v>96</v>
          </cell>
          <cell r="E8">
            <v>4.4000000000000004</v>
          </cell>
          <cell r="F8" t="str">
            <v>B077</v>
          </cell>
          <cell r="G8" t="str">
            <v>100042/110244</v>
          </cell>
          <cell r="H8" t="str">
            <v>CHEESE MOZZ LM PART SKIM
UNFZ PROCESSR PK</v>
          </cell>
          <cell r="I8">
            <v>6</v>
          </cell>
          <cell r="J8">
            <v>0</v>
          </cell>
          <cell r="K8">
            <v>1.7112000000000001</v>
          </cell>
          <cell r="L8">
            <v>10.267200000000001</v>
          </cell>
        </row>
        <row r="9">
          <cell r="A9">
            <v>62050</v>
          </cell>
          <cell r="B9" t="str">
            <v>Beef Fiestada</v>
          </cell>
          <cell r="C9">
            <v>31.8</v>
          </cell>
          <cell r="D9">
            <v>96</v>
          </cell>
          <cell r="E9">
            <v>5.3</v>
          </cell>
          <cell r="F9" t="str">
            <v>B077</v>
          </cell>
          <cell r="G9" t="str">
            <v>100042/110244</v>
          </cell>
          <cell r="H9" t="str">
            <v>CHEESE MOZZ LM PART SKIM
UNFZ PROCESSR PK</v>
          </cell>
          <cell r="I9">
            <v>2.1</v>
          </cell>
          <cell r="J9">
            <v>0</v>
          </cell>
          <cell r="K9">
            <v>1.7112000000000001</v>
          </cell>
          <cell r="L9">
            <v>3.5935200000000003</v>
          </cell>
        </row>
        <row r="10">
          <cell r="A10">
            <v>63088</v>
          </cell>
          <cell r="B10" t="str">
            <v>Tony's Cheese/Sub Cheese 5" DD Pizza</v>
          </cell>
          <cell r="C10">
            <v>18.75</v>
          </cell>
          <cell r="D10">
            <v>60</v>
          </cell>
          <cell r="E10">
            <v>5</v>
          </cell>
          <cell r="F10" t="str">
            <v>B077</v>
          </cell>
          <cell r="G10" t="str">
            <v>100042/110244</v>
          </cell>
          <cell r="H10" t="str">
            <v>CHEESE MOZZ LM PART SKIM
UNFZ PROCESSR PK</v>
          </cell>
          <cell r="I10">
            <v>2.34</v>
          </cell>
          <cell r="J10">
            <v>0</v>
          </cell>
          <cell r="K10">
            <v>1.7112000000000001</v>
          </cell>
          <cell r="L10">
            <v>4.0042080000000002</v>
          </cell>
        </row>
        <row r="11">
          <cell r="A11">
            <v>63091</v>
          </cell>
          <cell r="B11" t="str">
            <v>Tony's Deluxe 5" DD Pizza/IW</v>
          </cell>
          <cell r="C11">
            <v>19.91</v>
          </cell>
          <cell r="D11">
            <v>60</v>
          </cell>
          <cell r="E11">
            <v>5.31</v>
          </cell>
          <cell r="F11" t="str">
            <v>B077</v>
          </cell>
          <cell r="G11" t="str">
            <v>100042/110244</v>
          </cell>
          <cell r="H11" t="str">
            <v>CHEESE MOZZ LM PART SKIM
UNFZ PROCESSR PK</v>
          </cell>
          <cell r="I11">
            <v>1.97</v>
          </cell>
          <cell r="J11">
            <v>0</v>
          </cell>
          <cell r="K11">
            <v>1.7112000000000001</v>
          </cell>
          <cell r="L11">
            <v>3.3710640000000001</v>
          </cell>
        </row>
        <row r="12">
          <cell r="A12">
            <v>63164</v>
          </cell>
          <cell r="B12" t="str">
            <v>Tony's Breakfast Sq Sausage &amp; Gravy</v>
          </cell>
          <cell r="C12">
            <v>24</v>
          </cell>
          <cell r="D12">
            <v>128</v>
          </cell>
          <cell r="E12">
            <v>3</v>
          </cell>
          <cell r="F12" t="str">
            <v>B077</v>
          </cell>
          <cell r="G12" t="str">
            <v>100042/110244</v>
          </cell>
          <cell r="H12" t="str">
            <v>CHEESE MOZZ LM PART SKIM
UNFZ PROCESSR PK</v>
          </cell>
          <cell r="I12">
            <v>2.36</v>
          </cell>
          <cell r="J12">
            <v>0</v>
          </cell>
          <cell r="K12">
            <v>1.7112000000000001</v>
          </cell>
          <cell r="L12">
            <v>4.0384320000000002</v>
          </cell>
        </row>
        <row r="13">
          <cell r="A13">
            <v>63266</v>
          </cell>
          <cell r="B13" t="str">
            <v>3.2x5 Pepperoni Pizza</v>
          </cell>
          <cell r="C13">
            <v>30.31</v>
          </cell>
          <cell r="D13">
            <v>100</v>
          </cell>
          <cell r="E13">
            <v>4.8499999999999996</v>
          </cell>
          <cell r="F13" t="str">
            <v>B077</v>
          </cell>
          <cell r="G13" t="str">
            <v>100042/110244</v>
          </cell>
          <cell r="H13" t="str">
            <v>CHEESE MOZZ LM PART SKIM
UNFZ PROCESSR PK</v>
          </cell>
          <cell r="I13">
            <v>9.56</v>
          </cell>
          <cell r="J13">
            <v>0</v>
          </cell>
          <cell r="K13">
            <v>1.7112000000000001</v>
          </cell>
          <cell r="L13">
            <v>16.359072000000001</v>
          </cell>
        </row>
        <row r="14">
          <cell r="A14">
            <v>63276</v>
          </cell>
          <cell r="B14" t="str">
            <v>Red Baron 3x5 Cheese Pizza</v>
          </cell>
          <cell r="C14">
            <v>12.19</v>
          </cell>
          <cell r="D14">
            <v>60</v>
          </cell>
          <cell r="E14">
            <v>3.25</v>
          </cell>
          <cell r="F14" t="str">
            <v>B077</v>
          </cell>
          <cell r="G14" t="str">
            <v>100042/110244</v>
          </cell>
          <cell r="H14" t="str">
            <v>CHEESE MOZZ LM PART SKIM
UNFZ PROCESSR PK</v>
          </cell>
          <cell r="I14">
            <v>3.75</v>
          </cell>
          <cell r="J14">
            <v>0</v>
          </cell>
          <cell r="K14">
            <v>1.7112000000000001</v>
          </cell>
          <cell r="L14">
            <v>6.4169999999999998</v>
          </cell>
        </row>
        <row r="15">
          <cell r="A15">
            <v>63490</v>
          </cell>
          <cell r="B15" t="str">
            <v>Tony's Thin Crust 4 x 6 Sausage Pizza</v>
          </cell>
          <cell r="C15">
            <v>27.35</v>
          </cell>
          <cell r="D15">
            <v>96</v>
          </cell>
          <cell r="E15">
            <v>4.5599999999999996</v>
          </cell>
          <cell r="F15" t="str">
            <v>B077</v>
          </cell>
          <cell r="G15" t="str">
            <v>100042/110244</v>
          </cell>
          <cell r="H15" t="str">
            <v>CHEESE MOZZ LM PART SKIM
UNFZ PROCESSR PK</v>
          </cell>
          <cell r="I15">
            <v>2.52</v>
          </cell>
          <cell r="J15">
            <v>0</v>
          </cell>
          <cell r="K15">
            <v>1.7112000000000001</v>
          </cell>
          <cell r="L15">
            <v>4.3122240000000005</v>
          </cell>
        </row>
        <row r="16">
          <cell r="A16">
            <v>63494</v>
          </cell>
          <cell r="B16" t="str">
            <v>4x6 Pepperoni 50/50</v>
          </cell>
          <cell r="C16">
            <v>25.45</v>
          </cell>
          <cell r="D16">
            <v>96</v>
          </cell>
          <cell r="E16">
            <v>4.24</v>
          </cell>
          <cell r="F16" t="str">
            <v>B077</v>
          </cell>
          <cell r="G16" t="str">
            <v>100042/110244</v>
          </cell>
          <cell r="H16" t="str">
            <v>CHEESE MOZZ LM PART SKIM
UNFZ PROCESSR PK</v>
          </cell>
          <cell r="I16">
            <v>2.0099999999999998</v>
          </cell>
          <cell r="J16">
            <v>0</v>
          </cell>
          <cell r="K16">
            <v>1.7112000000000001</v>
          </cell>
          <cell r="L16">
            <v>3.4395119999999997</v>
          </cell>
        </row>
        <row r="17">
          <cell r="A17">
            <v>63495</v>
          </cell>
          <cell r="B17" t="str">
            <v>4x6 Pepperoni</v>
          </cell>
          <cell r="C17">
            <v>26.58</v>
          </cell>
          <cell r="D17">
            <v>96</v>
          </cell>
          <cell r="E17">
            <v>4.43</v>
          </cell>
          <cell r="F17" t="str">
            <v>B077</v>
          </cell>
          <cell r="G17" t="str">
            <v>100042/110244</v>
          </cell>
          <cell r="H17" t="str">
            <v>CHEESE MOZZ LM PART SKIM
UNFZ PROCESSR PK</v>
          </cell>
          <cell r="I17">
            <v>5.88</v>
          </cell>
          <cell r="J17">
            <v>0</v>
          </cell>
          <cell r="K17">
            <v>1.7112000000000001</v>
          </cell>
          <cell r="L17">
            <v>10.061856000000001</v>
          </cell>
        </row>
        <row r="18">
          <cell r="A18">
            <v>63496</v>
          </cell>
          <cell r="B18" t="str">
            <v>4x6 Cheese Pizza</v>
          </cell>
          <cell r="C18">
            <v>24.4</v>
          </cell>
          <cell r="D18">
            <v>96</v>
          </cell>
          <cell r="E18">
            <v>4.07</v>
          </cell>
          <cell r="F18" t="str">
            <v>B077</v>
          </cell>
          <cell r="G18" t="str">
            <v>100042/110244</v>
          </cell>
          <cell r="H18" t="str">
            <v>CHEESE MOZZ LM PART SKIM
UNFZ PROCESSR PK</v>
          </cell>
          <cell r="I18">
            <v>6.12</v>
          </cell>
          <cell r="J18">
            <v>0</v>
          </cell>
          <cell r="K18">
            <v>1.7112000000000001</v>
          </cell>
          <cell r="L18">
            <v>10.472544000000001</v>
          </cell>
        </row>
        <row r="19">
          <cell r="A19">
            <v>63500</v>
          </cell>
          <cell r="B19" t="str">
            <v>Tony's Wedge Pizza Cheese</v>
          </cell>
          <cell r="C19">
            <v>28.14</v>
          </cell>
          <cell r="D19">
            <v>96</v>
          </cell>
          <cell r="E19">
            <v>4.6900000000000004</v>
          </cell>
          <cell r="F19" t="str">
            <v>B077</v>
          </cell>
          <cell r="G19" t="str">
            <v>100042/110244</v>
          </cell>
          <cell r="H19" t="str">
            <v>CHEESE MOZZ LM PART SKIM
UNFZ PROCESSR PK</v>
          </cell>
          <cell r="I19">
            <v>9</v>
          </cell>
          <cell r="J19">
            <v>0</v>
          </cell>
          <cell r="K19">
            <v>1.7112000000000001</v>
          </cell>
          <cell r="L19">
            <v>15.4008</v>
          </cell>
        </row>
        <row r="20">
          <cell r="A20">
            <v>63501</v>
          </cell>
          <cell r="B20" t="str">
            <v>4x6 Thick Crust Cheese Pizza</v>
          </cell>
          <cell r="C20">
            <v>33.119999999999997</v>
          </cell>
          <cell r="D20">
            <v>96</v>
          </cell>
          <cell r="E20">
            <v>5.52</v>
          </cell>
          <cell r="F20" t="str">
            <v>B077</v>
          </cell>
          <cell r="G20" t="str">
            <v>100042/110244</v>
          </cell>
          <cell r="H20" t="str">
            <v>CHEESE MOZZ LM PART SKIM
UNFZ PROCESSR PK</v>
          </cell>
          <cell r="I20">
            <v>9</v>
          </cell>
          <cell r="J20">
            <v>0</v>
          </cell>
          <cell r="K20">
            <v>1.7112000000000001</v>
          </cell>
          <cell r="L20">
            <v>15.4008</v>
          </cell>
        </row>
        <row r="21">
          <cell r="A21">
            <v>63510</v>
          </cell>
          <cell r="B21" t="str">
            <v>Tony's 4x6 Thick Crust Cheese 100% 2 oz</v>
          </cell>
          <cell r="C21">
            <v>32.4</v>
          </cell>
          <cell r="D21">
            <v>96</v>
          </cell>
          <cell r="E21">
            <v>5.4</v>
          </cell>
          <cell r="F21" t="str">
            <v>B077</v>
          </cell>
          <cell r="G21" t="str">
            <v>100042/110244</v>
          </cell>
          <cell r="H21" t="str">
            <v>CHEESE MOZZ LM PART SKIM
UNFZ PROCESSR PK</v>
          </cell>
          <cell r="I21">
            <v>12</v>
          </cell>
          <cell r="J21">
            <v>0</v>
          </cell>
          <cell r="K21">
            <v>1.7112000000000001</v>
          </cell>
          <cell r="L21">
            <v>20.534400000000002</v>
          </cell>
        </row>
        <row r="22">
          <cell r="A22">
            <v>63511</v>
          </cell>
          <cell r="B22" t="str">
            <v>Tony's Thick Crust Pepp 100%</v>
          </cell>
          <cell r="C22">
            <v>32.520000000000003</v>
          </cell>
          <cell r="D22">
            <v>96</v>
          </cell>
          <cell r="E22">
            <v>5.42</v>
          </cell>
          <cell r="F22" t="str">
            <v>B077</v>
          </cell>
          <cell r="G22" t="str">
            <v>100042/110244</v>
          </cell>
          <cell r="H22" t="str">
            <v>CHEESE MOZZ LM PART SKIM
UNFZ PROCESSR PK</v>
          </cell>
          <cell r="I22">
            <v>8.82</v>
          </cell>
          <cell r="J22">
            <v>0</v>
          </cell>
          <cell r="K22">
            <v>1.7112000000000001</v>
          </cell>
          <cell r="L22">
            <v>15.092784000000002</v>
          </cell>
        </row>
        <row r="23">
          <cell r="A23">
            <v>63516</v>
          </cell>
          <cell r="B23" t="str">
            <v>Tony's 4x6 Thick Crust Cheese 50/50 2 oz</v>
          </cell>
          <cell r="C23">
            <v>32.4</v>
          </cell>
          <cell r="D23">
            <v>96</v>
          </cell>
          <cell r="E23">
            <v>5.4</v>
          </cell>
          <cell r="F23" t="str">
            <v>B077</v>
          </cell>
          <cell r="G23" t="str">
            <v>100042/110244</v>
          </cell>
          <cell r="H23" t="str">
            <v>CHEESE MOZZ LM PART SKIM
UNFZ PROCESSR PK</v>
          </cell>
          <cell r="I23">
            <v>6</v>
          </cell>
          <cell r="J23">
            <v>0</v>
          </cell>
          <cell r="K23">
            <v>1.7112000000000001</v>
          </cell>
          <cell r="L23">
            <v>10.267200000000001</v>
          </cell>
        </row>
        <row r="24">
          <cell r="A24">
            <v>63519</v>
          </cell>
          <cell r="B24" t="str">
            <v>Tony's 5" Pizza Bulk Cheese</v>
          </cell>
          <cell r="C24">
            <v>18.559999999999999</v>
          </cell>
          <cell r="D24">
            <v>54</v>
          </cell>
          <cell r="E24">
            <v>5.5</v>
          </cell>
          <cell r="F24" t="str">
            <v>B077</v>
          </cell>
          <cell r="G24" t="str">
            <v>100042/110244</v>
          </cell>
          <cell r="H24" t="str">
            <v>CHEESE MOZZ LM PART SKIM
UNFZ PROCESSR PK</v>
          </cell>
          <cell r="I24">
            <v>3.78</v>
          </cell>
          <cell r="J24">
            <v>0</v>
          </cell>
          <cell r="K24">
            <v>1.7112000000000001</v>
          </cell>
          <cell r="L24">
            <v>6.4683359999999999</v>
          </cell>
        </row>
        <row r="25">
          <cell r="A25">
            <v>63520</v>
          </cell>
          <cell r="B25" t="str">
            <v>Tony's 5" Pizza Bulk Peppeorni</v>
          </cell>
          <cell r="C25">
            <v>21.09</v>
          </cell>
          <cell r="D25">
            <v>54</v>
          </cell>
          <cell r="E25">
            <v>6.25</v>
          </cell>
          <cell r="F25" t="str">
            <v>B077</v>
          </cell>
          <cell r="G25" t="str">
            <v>100042/110244</v>
          </cell>
          <cell r="H25" t="str">
            <v>CHEESE MOZZ LM PART SKIM
UNFZ PROCESSR PK</v>
          </cell>
          <cell r="I25">
            <v>0.36</v>
          </cell>
          <cell r="J25">
            <v>0</v>
          </cell>
          <cell r="K25">
            <v>1.7112000000000001</v>
          </cell>
          <cell r="L25">
            <v>0.61603200000000002</v>
          </cell>
        </row>
        <row r="26">
          <cell r="A26">
            <v>63564</v>
          </cell>
          <cell r="B26" t="str">
            <v>Tony's Breakfast Sq Bacon Scramble</v>
          </cell>
          <cell r="C26">
            <v>23.52</v>
          </cell>
          <cell r="D26">
            <v>128</v>
          </cell>
          <cell r="E26">
            <v>2.94</v>
          </cell>
          <cell r="F26" t="str">
            <v>B077</v>
          </cell>
          <cell r="G26" t="str">
            <v>100042/110244</v>
          </cell>
          <cell r="H26" t="str">
            <v>CHEESE MOZZ LM PART SKIM
UNFZ PROCESSR PK</v>
          </cell>
          <cell r="I26">
            <v>5.2</v>
          </cell>
          <cell r="J26">
            <v>0</v>
          </cell>
          <cell r="K26">
            <v>1.7112000000000001</v>
          </cell>
          <cell r="L26">
            <v>8.8982400000000013</v>
          </cell>
        </row>
        <row r="27">
          <cell r="A27">
            <v>63570</v>
          </cell>
          <cell r="B27" t="str">
            <v>Sausage &amp; TVP Pizza</v>
          </cell>
          <cell r="C27">
            <v>27.06</v>
          </cell>
          <cell r="D27">
            <v>96</v>
          </cell>
          <cell r="E27">
            <v>4.51</v>
          </cell>
          <cell r="F27" t="str">
            <v>B077</v>
          </cell>
          <cell r="G27" t="str">
            <v>100042/110244</v>
          </cell>
          <cell r="H27" t="str">
            <v>CHEESE MOZZ LM PART SKIM
UNFZ PROCESSR PK</v>
          </cell>
          <cell r="I27">
            <v>6.36</v>
          </cell>
          <cell r="J27">
            <v>0</v>
          </cell>
          <cell r="K27">
            <v>1.7112000000000001</v>
          </cell>
          <cell r="L27">
            <v>10.883232000000001</v>
          </cell>
        </row>
        <row r="28">
          <cell r="A28">
            <v>63572</v>
          </cell>
          <cell r="B28" t="str">
            <v>4x6 Cheese Pizza</v>
          </cell>
          <cell r="C28">
            <v>26.58</v>
          </cell>
          <cell r="D28">
            <v>96</v>
          </cell>
          <cell r="E28">
            <v>4.43</v>
          </cell>
          <cell r="F28" t="str">
            <v>B077</v>
          </cell>
          <cell r="G28" t="str">
            <v>100042/110244</v>
          </cell>
          <cell r="H28" t="str">
            <v>CHEESE MOZZ LM PART SKIM
UNFZ PROCESSR PK</v>
          </cell>
          <cell r="I28">
            <v>8.2799999999999994</v>
          </cell>
          <cell r="J28">
            <v>0</v>
          </cell>
          <cell r="K28">
            <v>1.7112000000000001</v>
          </cell>
          <cell r="L28">
            <v>14.168735999999999</v>
          </cell>
        </row>
        <row r="29">
          <cell r="A29">
            <v>63582</v>
          </cell>
          <cell r="B29" t="str">
            <v>Red Baron Premio 6.5" 4 Cheese</v>
          </cell>
          <cell r="C29">
            <v>20.76</v>
          </cell>
          <cell r="D29">
            <v>54</v>
          </cell>
          <cell r="E29">
            <v>6.15</v>
          </cell>
          <cell r="F29" t="str">
            <v>B077</v>
          </cell>
          <cell r="G29" t="str">
            <v>100042/110244</v>
          </cell>
          <cell r="H29" t="str">
            <v>CHEESE MOZZ LM PART SKIM
UNFZ PROCESSR PK</v>
          </cell>
          <cell r="I29">
            <v>2.85</v>
          </cell>
          <cell r="J29">
            <v>0</v>
          </cell>
          <cell r="K29">
            <v>1.7112000000000001</v>
          </cell>
          <cell r="L29">
            <v>4.8769200000000001</v>
          </cell>
        </row>
        <row r="30">
          <cell r="A30">
            <v>63584</v>
          </cell>
          <cell r="B30" t="str">
            <v>Red Baron Personal Round 6.5"</v>
          </cell>
          <cell r="C30">
            <v>20.76</v>
          </cell>
          <cell r="D30">
            <v>54</v>
          </cell>
          <cell r="E30">
            <v>6.15</v>
          </cell>
          <cell r="F30" t="str">
            <v>B077</v>
          </cell>
          <cell r="G30" t="str">
            <v>100042/110244</v>
          </cell>
          <cell r="H30" t="str">
            <v>CHEESE MOZZ LM PART SKIM
UNFZ PROCESSR PK</v>
          </cell>
          <cell r="I30">
            <v>1.1599999999999999</v>
          </cell>
          <cell r="J30">
            <v>0</v>
          </cell>
          <cell r="K30">
            <v>1.7112000000000001</v>
          </cell>
          <cell r="L30">
            <v>1.9849919999999999</v>
          </cell>
        </row>
        <row r="31">
          <cell r="A31">
            <v>63624</v>
          </cell>
          <cell r="B31" t="str">
            <v>Tony's Wedge Pepp. (CN) 100% Mozz</v>
          </cell>
          <cell r="C31">
            <v>27.48</v>
          </cell>
          <cell r="D31">
            <v>96</v>
          </cell>
          <cell r="E31">
            <v>4.58</v>
          </cell>
          <cell r="F31" t="str">
            <v>B077</v>
          </cell>
          <cell r="G31" t="str">
            <v>100042/110244</v>
          </cell>
          <cell r="H31" t="str">
            <v>CHEESE MOZZ LM PART SKIM
UNFZ PROCESSR PK</v>
          </cell>
          <cell r="I31">
            <v>5.94</v>
          </cell>
          <cell r="J31">
            <v>0</v>
          </cell>
          <cell r="K31">
            <v>1.7112000000000001</v>
          </cell>
          <cell r="L31">
            <v>10.164528000000001</v>
          </cell>
        </row>
        <row r="32">
          <cell r="A32">
            <v>63743</v>
          </cell>
          <cell r="B32" t="str">
            <v>Tony's SmartPizza Cheese/Sub Cheese Pizza</v>
          </cell>
          <cell r="C32">
            <v>33.18</v>
          </cell>
          <cell r="D32">
            <v>96</v>
          </cell>
          <cell r="E32">
            <v>5.53</v>
          </cell>
          <cell r="F32" t="str">
            <v>B077</v>
          </cell>
          <cell r="G32" t="str">
            <v>100042/110244</v>
          </cell>
          <cell r="H32" t="str">
            <v>CHEESE MOZZ LM PART SKIM
UNFZ PROCESSR PK</v>
          </cell>
          <cell r="I32">
            <v>4.5</v>
          </cell>
          <cell r="J32">
            <v>0</v>
          </cell>
          <cell r="K32">
            <v>1.7112000000000001</v>
          </cell>
          <cell r="L32">
            <v>7.7004000000000001</v>
          </cell>
        </row>
        <row r="33">
          <cell r="A33">
            <v>63748</v>
          </cell>
          <cell r="B33" t="str">
            <v>Tony's SmartPizza Chs/Sub Chs Red Fat Pepp</v>
          </cell>
          <cell r="C33">
            <v>33.72</v>
          </cell>
          <cell r="D33">
            <v>96</v>
          </cell>
          <cell r="E33">
            <v>5.62</v>
          </cell>
          <cell r="F33" t="str">
            <v>B077</v>
          </cell>
          <cell r="G33" t="str">
            <v>100042/110244</v>
          </cell>
          <cell r="H33" t="str">
            <v>CHEESE MOZZ LM PART SKIM
UNFZ PROCESSR PK</v>
          </cell>
          <cell r="I33">
            <v>3.9</v>
          </cell>
          <cell r="J33">
            <v>0</v>
          </cell>
          <cell r="K33">
            <v>1.7112000000000001</v>
          </cell>
          <cell r="L33">
            <v>6.6736800000000001</v>
          </cell>
        </row>
        <row r="34">
          <cell r="A34">
            <v>63835</v>
          </cell>
          <cell r="B34" t="str">
            <v>Wedge Sausage &amp; TVP Pizza</v>
          </cell>
          <cell r="C34">
            <v>28.14</v>
          </cell>
          <cell r="D34">
            <v>96</v>
          </cell>
          <cell r="E34">
            <v>4.6900000000000004</v>
          </cell>
          <cell r="F34" t="str">
            <v>B077</v>
          </cell>
          <cell r="G34" t="str">
            <v>100042/110244</v>
          </cell>
          <cell r="H34" t="str">
            <v>CHEESE MOZZ LM PART SKIM
UNFZ PROCESSR PK</v>
          </cell>
          <cell r="I34">
            <v>3.3</v>
          </cell>
          <cell r="J34">
            <v>0</v>
          </cell>
          <cell r="K34">
            <v>1.7112000000000001</v>
          </cell>
          <cell r="L34">
            <v>5.64696</v>
          </cell>
        </row>
        <row r="35">
          <cell r="A35">
            <v>63904</v>
          </cell>
          <cell r="B35" t="str">
            <v>3x4 Breakfast Sausage  Turkey</v>
          </cell>
          <cell r="C35">
            <v>25.6</v>
          </cell>
          <cell r="D35">
            <v>128</v>
          </cell>
          <cell r="E35">
            <v>3.2</v>
          </cell>
          <cell r="F35" t="str">
            <v>B077</v>
          </cell>
          <cell r="G35" t="str">
            <v>100042/110244</v>
          </cell>
          <cell r="H35" t="str">
            <v>CHEESE MOZZ LM PART SKIM
UNFZ PROCESSR PK</v>
          </cell>
          <cell r="I35">
            <v>2.56</v>
          </cell>
          <cell r="J35">
            <v>0</v>
          </cell>
          <cell r="K35">
            <v>1.7112000000000001</v>
          </cell>
          <cell r="L35">
            <v>4.3806720000000006</v>
          </cell>
        </row>
        <row r="36">
          <cell r="A36">
            <v>63912</v>
          </cell>
          <cell r="B36" t="str">
            <v>Sausage Breakfast Pizza</v>
          </cell>
          <cell r="C36">
            <v>26.57</v>
          </cell>
          <cell r="D36">
            <v>128</v>
          </cell>
          <cell r="E36">
            <v>3.32</v>
          </cell>
          <cell r="F36" t="str">
            <v>B077</v>
          </cell>
          <cell r="G36" t="str">
            <v>100042/110244</v>
          </cell>
          <cell r="H36" t="str">
            <v>CHEESE MOZZ LM PART SKIM
UNFZ PROCESSR PK</v>
          </cell>
          <cell r="I36">
            <v>2.56</v>
          </cell>
          <cell r="J36">
            <v>0</v>
          </cell>
          <cell r="K36">
            <v>1.7112000000000001</v>
          </cell>
          <cell r="L36">
            <v>4.3806720000000006</v>
          </cell>
        </row>
        <row r="37">
          <cell r="A37">
            <v>63999</v>
          </cell>
          <cell r="B37" t="str">
            <v>3.2x5 IQF Cheese 50/50</v>
          </cell>
          <cell r="C37">
            <v>30</v>
          </cell>
          <cell r="D37">
            <v>100</v>
          </cell>
          <cell r="E37">
            <v>4.8</v>
          </cell>
          <cell r="F37" t="str">
            <v>B077</v>
          </cell>
          <cell r="G37" t="str">
            <v>100042/110244</v>
          </cell>
          <cell r="H37" t="str">
            <v>CHEESE MOZZ LM PART SKIM
UNFZ PROCESSR PK</v>
          </cell>
          <cell r="I37">
            <v>6.25</v>
          </cell>
          <cell r="J37">
            <v>0</v>
          </cell>
          <cell r="K37">
            <v>1.7112000000000001</v>
          </cell>
          <cell r="L37">
            <v>10.695</v>
          </cell>
        </row>
        <row r="38">
          <cell r="A38">
            <v>66230</v>
          </cell>
          <cell r="B38" t="str">
            <v>Whole Grain Pizza Bagel Bulk</v>
          </cell>
          <cell r="C38">
            <v>26.25</v>
          </cell>
          <cell r="D38">
            <v>84</v>
          </cell>
          <cell r="E38">
            <v>5</v>
          </cell>
          <cell r="F38" t="str">
            <v>B077</v>
          </cell>
          <cell r="G38" t="str">
            <v>100042/110244</v>
          </cell>
          <cell r="H38" t="str">
            <v>CHEESE MOZZ LM PART SKIM
UNFZ PROCESSR PK</v>
          </cell>
          <cell r="I38">
            <v>7.88</v>
          </cell>
          <cell r="J38">
            <v>0</v>
          </cell>
          <cell r="K38">
            <v>1.7112000000000001</v>
          </cell>
          <cell r="L38">
            <v>13.484256</v>
          </cell>
        </row>
        <row r="39">
          <cell r="A39">
            <v>66231</v>
          </cell>
          <cell r="B39" t="str">
            <v>Whole Grain Cheese Pizza Bagel Wrapped</v>
          </cell>
          <cell r="C39">
            <v>26.25</v>
          </cell>
          <cell r="D39">
            <v>84</v>
          </cell>
          <cell r="E39">
            <v>5</v>
          </cell>
          <cell r="F39" t="str">
            <v>B077</v>
          </cell>
          <cell r="G39" t="str">
            <v>100042/110244</v>
          </cell>
          <cell r="H39" t="str">
            <v>CHEESE MOZZ LM PART SKIM
UNFZ PROCESSR PK</v>
          </cell>
          <cell r="I39">
            <v>7.88</v>
          </cell>
          <cell r="J39">
            <v>0</v>
          </cell>
          <cell r="K39">
            <v>1.7112000000000001</v>
          </cell>
          <cell r="L39">
            <v>13.484256</v>
          </cell>
        </row>
        <row r="40">
          <cell r="A40">
            <v>66232</v>
          </cell>
          <cell r="B40" t="str">
            <v>Whole Grain Pepp Pizza Bagel Bulk</v>
          </cell>
          <cell r="C40">
            <v>26.25</v>
          </cell>
          <cell r="D40">
            <v>84</v>
          </cell>
          <cell r="E40">
            <v>5</v>
          </cell>
          <cell r="F40" t="str">
            <v>B077</v>
          </cell>
          <cell r="G40" t="str">
            <v>100042/110244</v>
          </cell>
          <cell r="H40" t="str">
            <v>CHEESE MOZZ LM PART SKIM
UNFZ PROCESSR PK</v>
          </cell>
          <cell r="I40">
            <v>6.56</v>
          </cell>
          <cell r="J40">
            <v>0</v>
          </cell>
          <cell r="K40">
            <v>1.7112000000000001</v>
          </cell>
          <cell r="L40">
            <v>11.225472</v>
          </cell>
        </row>
        <row r="41">
          <cell r="A41">
            <v>66233</v>
          </cell>
          <cell r="B41" t="str">
            <v>Whole Grain Pepp Pizza Bagel Wrapped</v>
          </cell>
          <cell r="C41">
            <v>26.25</v>
          </cell>
          <cell r="D41">
            <v>84</v>
          </cell>
          <cell r="E41">
            <v>5</v>
          </cell>
          <cell r="F41" t="str">
            <v>B077</v>
          </cell>
          <cell r="G41" t="str">
            <v>100042/110244</v>
          </cell>
          <cell r="H41" t="str">
            <v>CHEESE MOZZ LM PART SKIM
UNFZ PROCESSR PK</v>
          </cell>
          <cell r="I41">
            <v>6.56</v>
          </cell>
          <cell r="J41">
            <v>0</v>
          </cell>
          <cell r="K41">
            <v>1.7112000000000001</v>
          </cell>
          <cell r="L41">
            <v>11.225472</v>
          </cell>
        </row>
        <row r="42">
          <cell r="A42">
            <v>66234</v>
          </cell>
          <cell r="B42" t="str">
            <v>Whole Grain French Bread Cheese Bulk</v>
          </cell>
          <cell r="C42">
            <v>16.88</v>
          </cell>
          <cell r="D42">
            <v>60</v>
          </cell>
          <cell r="E42">
            <v>4.5</v>
          </cell>
          <cell r="F42" t="str">
            <v>B077</v>
          </cell>
          <cell r="G42" t="str">
            <v>100042/110244</v>
          </cell>
          <cell r="H42" t="str">
            <v>CHEESE MOZZ LM PART SKIM
UNFZ PROCESSR PK</v>
          </cell>
          <cell r="I42">
            <v>5.63</v>
          </cell>
          <cell r="J42">
            <v>0</v>
          </cell>
          <cell r="K42">
            <v>1.7112000000000001</v>
          </cell>
          <cell r="L42">
            <v>9.6340559999999993</v>
          </cell>
        </row>
        <row r="43">
          <cell r="A43">
            <v>66235</v>
          </cell>
          <cell r="B43" t="str">
            <v>Whole Grain French Bread Cheese Wrapped</v>
          </cell>
          <cell r="C43">
            <v>16.88</v>
          </cell>
          <cell r="D43">
            <v>60</v>
          </cell>
          <cell r="E43">
            <v>4.5</v>
          </cell>
          <cell r="F43" t="str">
            <v>B077</v>
          </cell>
          <cell r="G43" t="str">
            <v>100042/110244</v>
          </cell>
          <cell r="H43" t="str">
            <v>CHEESE MOZZ LM PART SKIM
UNFZ PROCESSR PK</v>
          </cell>
          <cell r="I43">
            <v>5.63</v>
          </cell>
          <cell r="J43">
            <v>0</v>
          </cell>
          <cell r="K43">
            <v>1.7112000000000001</v>
          </cell>
          <cell r="L43">
            <v>9.6340559999999993</v>
          </cell>
        </row>
        <row r="44">
          <cell r="A44">
            <v>66236</v>
          </cell>
          <cell r="B44" t="str">
            <v>Whole Grain French Bread Pepp Bulk</v>
          </cell>
          <cell r="C44">
            <v>16.88</v>
          </cell>
          <cell r="D44">
            <v>60</v>
          </cell>
          <cell r="E44">
            <v>4.5</v>
          </cell>
          <cell r="F44" t="str">
            <v>B077</v>
          </cell>
          <cell r="G44" t="str">
            <v>100042/110244</v>
          </cell>
          <cell r="H44" t="str">
            <v>CHEESE MOZZ LM PART SKIM
UNFZ PROCESSR PK</v>
          </cell>
          <cell r="I44">
            <v>4.6900000000000004</v>
          </cell>
          <cell r="J44">
            <v>0</v>
          </cell>
          <cell r="K44">
            <v>1.7112000000000001</v>
          </cell>
          <cell r="L44">
            <v>8.0255280000000013</v>
          </cell>
        </row>
        <row r="45">
          <cell r="A45">
            <v>66237</v>
          </cell>
          <cell r="B45" t="str">
            <v>Whole Grain French Bread Pepp Wrapped</v>
          </cell>
          <cell r="C45">
            <v>16.88</v>
          </cell>
          <cell r="D45">
            <v>60</v>
          </cell>
          <cell r="E45">
            <v>4.5</v>
          </cell>
          <cell r="F45" t="str">
            <v>B077</v>
          </cell>
          <cell r="G45" t="str">
            <v>100042/110244</v>
          </cell>
          <cell r="H45" t="str">
            <v>CHEESE MOZZ LM PART SKIM
UNFZ PROCESSR PK</v>
          </cell>
          <cell r="I45">
            <v>4.6900000000000004</v>
          </cell>
          <cell r="J45">
            <v>0</v>
          </cell>
          <cell r="K45">
            <v>1.7112000000000001</v>
          </cell>
          <cell r="L45">
            <v>8.0255280000000013</v>
          </cell>
        </row>
        <row r="46">
          <cell r="A46">
            <v>66238</v>
          </cell>
          <cell r="B46" t="str">
            <v>Whole Grain 4x6 Cheese Pizza Bulk</v>
          </cell>
          <cell r="C46">
            <v>30</v>
          </cell>
          <cell r="D46">
            <v>96</v>
          </cell>
          <cell r="E46">
            <v>5</v>
          </cell>
          <cell r="F46" t="str">
            <v>B077</v>
          </cell>
          <cell r="G46" t="str">
            <v>100042/110244</v>
          </cell>
          <cell r="H46" t="str">
            <v>CHEESE MOZZ LM PART SKIM
UNFZ PROCESSR PK</v>
          </cell>
          <cell r="I46">
            <v>9</v>
          </cell>
          <cell r="J46">
            <v>0</v>
          </cell>
          <cell r="K46">
            <v>1.7112000000000001</v>
          </cell>
          <cell r="L46">
            <v>15.4008</v>
          </cell>
        </row>
        <row r="47">
          <cell r="A47">
            <v>66239</v>
          </cell>
          <cell r="B47" t="str">
            <v>Whole Grain 4x6 Cheese Pizza Wrapped</v>
          </cell>
          <cell r="C47">
            <v>30</v>
          </cell>
          <cell r="D47">
            <v>96</v>
          </cell>
          <cell r="E47">
            <v>5</v>
          </cell>
          <cell r="F47" t="str">
            <v>B077</v>
          </cell>
          <cell r="G47" t="str">
            <v>100042/110244</v>
          </cell>
          <cell r="H47" t="str">
            <v>CHEESE MOZZ LM PART SKIM
UNFZ PROCESSR PK</v>
          </cell>
          <cell r="I47">
            <v>9</v>
          </cell>
          <cell r="J47">
            <v>0</v>
          </cell>
          <cell r="K47">
            <v>1.7112000000000001</v>
          </cell>
          <cell r="L47">
            <v>15.4008</v>
          </cell>
        </row>
        <row r="48">
          <cell r="A48">
            <v>66240</v>
          </cell>
          <cell r="B48" t="str">
            <v>Whole Grain 8" Garlic Cheese Toast Bulk</v>
          </cell>
          <cell r="C48">
            <v>14.55</v>
          </cell>
          <cell r="D48">
            <v>48</v>
          </cell>
          <cell r="E48">
            <v>4.8499999999999996</v>
          </cell>
          <cell r="F48" t="str">
            <v>B077</v>
          </cell>
          <cell r="G48" t="str">
            <v>100042/110244</v>
          </cell>
          <cell r="H48" t="str">
            <v>CHEESE MOZZ LM PART SKIM
UNFZ PROCESSR PK</v>
          </cell>
          <cell r="I48">
            <v>4.5</v>
          </cell>
          <cell r="J48">
            <v>0</v>
          </cell>
          <cell r="K48">
            <v>1.7112000000000001</v>
          </cell>
          <cell r="L48">
            <v>7.7004000000000001</v>
          </cell>
        </row>
        <row r="49">
          <cell r="A49">
            <v>66241</v>
          </cell>
          <cell r="B49" t="str">
            <v>Whole Grain 8" Garlic Cheese Toast Wrapped</v>
          </cell>
          <cell r="C49">
            <v>14.55</v>
          </cell>
          <cell r="D49">
            <v>48</v>
          </cell>
          <cell r="E49">
            <v>4.8499999999999996</v>
          </cell>
          <cell r="F49" t="str">
            <v>B077</v>
          </cell>
          <cell r="G49" t="str">
            <v>100042/110244</v>
          </cell>
          <cell r="H49" t="str">
            <v>CHEESE MOZZ LM PART SKIM
UNFZ PROCESSR PK</v>
          </cell>
          <cell r="I49">
            <v>4.5</v>
          </cell>
          <cell r="J49">
            <v>0</v>
          </cell>
          <cell r="K49">
            <v>1.7112000000000001</v>
          </cell>
          <cell r="L49">
            <v>7.7004000000000001</v>
          </cell>
        </row>
        <row r="50">
          <cell r="A50">
            <v>66242</v>
          </cell>
          <cell r="B50" t="str">
            <v>Whole Grain 6" Garlic Cheese Toast Bulk</v>
          </cell>
          <cell r="C50">
            <v>14.06</v>
          </cell>
          <cell r="D50">
            <v>60</v>
          </cell>
          <cell r="E50">
            <v>3.75</v>
          </cell>
          <cell r="F50" t="str">
            <v>B077</v>
          </cell>
          <cell r="G50" t="str">
            <v>100042/110244</v>
          </cell>
          <cell r="H50" t="str">
            <v>CHEESE MOZZ LM PART SKIM
UNFZ PROCESSR PK</v>
          </cell>
          <cell r="I50">
            <v>5.63</v>
          </cell>
          <cell r="J50">
            <v>0</v>
          </cell>
          <cell r="K50">
            <v>1.7112000000000001</v>
          </cell>
          <cell r="L50">
            <v>9.6340559999999993</v>
          </cell>
        </row>
        <row r="51">
          <cell r="A51">
            <v>66243</v>
          </cell>
          <cell r="B51" t="str">
            <v>Whole Grain 6" Garlic Cheese Toast Wrapped</v>
          </cell>
          <cell r="C51">
            <v>14.06</v>
          </cell>
          <cell r="D51">
            <v>60</v>
          </cell>
          <cell r="E51">
            <v>3.75</v>
          </cell>
          <cell r="F51" t="str">
            <v>B077</v>
          </cell>
          <cell r="G51" t="str">
            <v>100042/110244</v>
          </cell>
          <cell r="H51" t="str">
            <v>CHEESE MOZZ LM PART SKIM
UNFZ PROCESSR PK</v>
          </cell>
          <cell r="I51">
            <v>5.63</v>
          </cell>
          <cell r="J51">
            <v>0</v>
          </cell>
          <cell r="K51">
            <v>1.7112000000000001</v>
          </cell>
          <cell r="L51">
            <v>9.6340559999999993</v>
          </cell>
        </row>
        <row r="52">
          <cell r="A52">
            <v>68503</v>
          </cell>
          <cell r="B52" t="str">
            <v>Tony's 3x8 Ultimate Flatbread 100% Mozz</v>
          </cell>
          <cell r="C52">
            <v>35.700000000000003</v>
          </cell>
          <cell r="D52">
            <v>96</v>
          </cell>
          <cell r="E52">
            <v>5.95</v>
          </cell>
          <cell r="F52" t="str">
            <v>B077</v>
          </cell>
          <cell r="G52" t="str">
            <v>100042/110244</v>
          </cell>
          <cell r="H52" t="str">
            <v>CHEESE MOZZ LM PART SKIM
UNFZ PROCESSR PK</v>
          </cell>
          <cell r="I52">
            <v>12</v>
          </cell>
          <cell r="J52">
            <v>0</v>
          </cell>
          <cell r="K52">
            <v>1.7112000000000001</v>
          </cell>
          <cell r="L52">
            <v>20.534400000000002</v>
          </cell>
        </row>
        <row r="53">
          <cell r="A53">
            <v>68504</v>
          </cell>
          <cell r="B53" t="str">
            <v>Tony's 3x8 Ultimate Flatbread Pepperoni</v>
          </cell>
          <cell r="C53">
            <v>35.82</v>
          </cell>
          <cell r="D53">
            <v>96</v>
          </cell>
          <cell r="E53">
            <v>5.97</v>
          </cell>
          <cell r="F53" t="str">
            <v>B077</v>
          </cell>
          <cell r="G53" t="str">
            <v>100042/110244</v>
          </cell>
          <cell r="H53" t="str">
            <v>CHEESE MOZZ LM PART SKIM
UNFZ PROCESSR PK</v>
          </cell>
          <cell r="I53">
            <v>10.5</v>
          </cell>
          <cell r="J53">
            <v>0</v>
          </cell>
          <cell r="K53">
            <v>1.7112000000000001</v>
          </cell>
          <cell r="L53">
            <v>17.967600000000001</v>
          </cell>
        </row>
        <row r="54">
          <cell r="A54">
            <v>68505</v>
          </cell>
          <cell r="B54" t="str">
            <v>Breakfast Bagel Sausage (pork)</v>
          </cell>
          <cell r="C54">
            <v>15.6</v>
          </cell>
          <cell r="D54">
            <v>96</v>
          </cell>
          <cell r="E54">
            <v>2.6</v>
          </cell>
          <cell r="F54" t="str">
            <v>B077</v>
          </cell>
          <cell r="G54" t="str">
            <v>100042/110244</v>
          </cell>
          <cell r="H54" t="str">
            <v>CHEESE MOZZ LM PART SKIM
UNFZ PROCESSR PK</v>
          </cell>
          <cell r="I54">
            <v>1.98</v>
          </cell>
          <cell r="J54">
            <v>0</v>
          </cell>
          <cell r="K54">
            <v>1.7112000000000001</v>
          </cell>
          <cell r="L54">
            <v>3.3881760000000001</v>
          </cell>
        </row>
        <row r="55">
          <cell r="A55">
            <v>68509</v>
          </cell>
          <cell r="B55" t="str">
            <v>3x4 Breakfast Sausage (pork)</v>
          </cell>
          <cell r="C55">
            <v>25.6</v>
          </cell>
          <cell r="D55">
            <v>128</v>
          </cell>
          <cell r="E55">
            <v>3.2</v>
          </cell>
          <cell r="F55" t="str">
            <v>B077</v>
          </cell>
          <cell r="G55" t="str">
            <v>100042/110244</v>
          </cell>
          <cell r="H55" t="str">
            <v>CHEESE MOZZ LM PART SKIM
UNFZ PROCESSR PK</v>
          </cell>
          <cell r="I55">
            <v>2.56</v>
          </cell>
          <cell r="J55">
            <v>0</v>
          </cell>
          <cell r="K55">
            <v>1.7112000000000001</v>
          </cell>
          <cell r="L55">
            <v>4.3806720000000006</v>
          </cell>
        </row>
        <row r="56">
          <cell r="A56">
            <v>68510</v>
          </cell>
          <cell r="B56" t="str">
            <v>Breakfast Sausage &amp; TVP w/creamy gravy (pork)</v>
          </cell>
          <cell r="C56">
            <v>24</v>
          </cell>
          <cell r="D56">
            <v>128</v>
          </cell>
          <cell r="E56">
            <v>3</v>
          </cell>
          <cell r="F56" t="str">
            <v>B077</v>
          </cell>
          <cell r="G56" t="str">
            <v>100042/110244</v>
          </cell>
          <cell r="H56" t="str">
            <v>CHEESE MOZZ LM PART SKIM
UNFZ PROCESSR PK</v>
          </cell>
          <cell r="I56">
            <v>2.35</v>
          </cell>
          <cell r="J56">
            <v>0</v>
          </cell>
          <cell r="K56">
            <v>1.7112000000000001</v>
          </cell>
          <cell r="L56">
            <v>4.0213200000000002</v>
          </cell>
        </row>
        <row r="57">
          <cell r="A57">
            <v>68516</v>
          </cell>
          <cell r="B57" t="str">
            <v>Whole Grain Fiestada</v>
          </cell>
          <cell r="C57">
            <v>32.64</v>
          </cell>
          <cell r="D57">
            <v>96</v>
          </cell>
          <cell r="E57">
            <v>5.44</v>
          </cell>
          <cell r="F57" t="str">
            <v>B077</v>
          </cell>
          <cell r="G57" t="str">
            <v>100042/110244</v>
          </cell>
          <cell r="H57" t="str">
            <v>CHEESE MOZZ LM PART SKIM
UNFZ PROCESSR PK</v>
          </cell>
          <cell r="I57">
            <v>4.5599999999999996</v>
          </cell>
          <cell r="J57">
            <v>0</v>
          </cell>
          <cell r="K57">
            <v>1.7112000000000001</v>
          </cell>
          <cell r="L57">
            <v>7.8030719999999993</v>
          </cell>
        </row>
        <row r="58">
          <cell r="A58">
            <v>68521</v>
          </cell>
          <cell r="B58" t="str">
            <v>Whole Grain Thick Crust Cheese Pizza</v>
          </cell>
          <cell r="C58">
            <v>31.34</v>
          </cell>
          <cell r="D58">
            <v>96</v>
          </cell>
          <cell r="E58">
            <v>5.22</v>
          </cell>
          <cell r="F58" t="str">
            <v>B077</v>
          </cell>
          <cell r="G58" t="str">
            <v>100042/110244</v>
          </cell>
          <cell r="H58" t="str">
            <v>CHEESE MOZZ LM PART SKIM
UNFZ PROCESSR PK</v>
          </cell>
          <cell r="I58">
            <v>12</v>
          </cell>
          <cell r="J58">
            <v>0</v>
          </cell>
          <cell r="K58">
            <v>1.7112000000000001</v>
          </cell>
          <cell r="L58">
            <v>20.534400000000002</v>
          </cell>
        </row>
        <row r="59">
          <cell r="A59">
            <v>68533</v>
          </cell>
          <cell r="B59" t="str">
            <v>Gluten Free 5" Cheese Pizza</v>
          </cell>
          <cell r="C59">
            <v>7.88</v>
          </cell>
          <cell r="D59">
            <v>24</v>
          </cell>
          <cell r="E59">
            <v>5.25</v>
          </cell>
          <cell r="F59" t="str">
            <v>B077</v>
          </cell>
          <cell r="G59" t="str">
            <v>100042/110244</v>
          </cell>
          <cell r="H59" t="str">
            <v>CHEESE MOZZ LM PART SKIM
UNFZ PROCESSR PK</v>
          </cell>
          <cell r="I59">
            <v>2.25</v>
          </cell>
          <cell r="J59">
            <v>0</v>
          </cell>
          <cell r="K59">
            <v>1.7112000000000001</v>
          </cell>
          <cell r="L59">
            <v>3.8502000000000001</v>
          </cell>
        </row>
        <row r="60">
          <cell r="A60">
            <v>68543</v>
          </cell>
          <cell r="B60" t="str">
            <v>Big Daddy's WG 16" Cheese 2 BC</v>
          </cell>
          <cell r="C60">
            <v>22.24</v>
          </cell>
          <cell r="D60">
            <v>72</v>
          </cell>
          <cell r="E60">
            <v>4.9400000000000004</v>
          </cell>
          <cell r="F60" t="str">
            <v>B077</v>
          </cell>
          <cell r="G60" t="str">
            <v>100042/110244</v>
          </cell>
          <cell r="H60" t="str">
            <v>CHEESE MOZZ LM PART SKIM
UNFZ PROCESSR PK</v>
          </cell>
          <cell r="I60">
            <v>6.86</v>
          </cell>
          <cell r="J60">
            <v>0</v>
          </cell>
          <cell r="K60">
            <v>1.7112000000000001</v>
          </cell>
          <cell r="L60">
            <v>11.738832</v>
          </cell>
        </row>
        <row r="61">
          <cell r="A61">
            <v>68544</v>
          </cell>
          <cell r="B61" t="str">
            <v>Big Daddy's WG 16" RE Pepp 2 BC</v>
          </cell>
          <cell r="C61">
            <v>22.46</v>
          </cell>
          <cell r="D61">
            <v>72</v>
          </cell>
          <cell r="E61">
            <v>4.99</v>
          </cell>
          <cell r="F61" t="str">
            <v>B077</v>
          </cell>
          <cell r="G61" t="str">
            <v>100042/110244</v>
          </cell>
          <cell r="H61" t="str">
            <v>CHEESE MOZZ LM PART SKIM
UNFZ PROCESSR PK</v>
          </cell>
          <cell r="I61">
            <v>5.96</v>
          </cell>
          <cell r="J61">
            <v>0</v>
          </cell>
          <cell r="K61">
            <v>1.7112000000000001</v>
          </cell>
          <cell r="L61">
            <v>10.198752000000001</v>
          </cell>
        </row>
        <row r="62">
          <cell r="A62">
            <v>68563</v>
          </cell>
          <cell r="B62" t="str">
            <v>TN Cheese 5% WG Flatbread-Bulk</v>
          </cell>
          <cell r="C62">
            <v>27.02</v>
          </cell>
          <cell r="D62">
            <v>96</v>
          </cell>
          <cell r="E62">
            <v>4.5</v>
          </cell>
          <cell r="F62" t="str">
            <v>B077</v>
          </cell>
          <cell r="G62" t="str">
            <v>100042/110244</v>
          </cell>
          <cell r="H62" t="str">
            <v>CHEESE MOZZ LM PART SKIM
UNFZ PROCESSR PK</v>
          </cell>
          <cell r="I62">
            <v>7.8</v>
          </cell>
          <cell r="J62">
            <v>0</v>
          </cell>
          <cell r="K62">
            <v>1.7112000000000001</v>
          </cell>
          <cell r="L62">
            <v>13.34736</v>
          </cell>
        </row>
        <row r="63">
          <cell r="A63">
            <v>68568</v>
          </cell>
          <cell r="B63" t="str">
            <v>TN IT Cheese 51% WG Flatbread</v>
          </cell>
          <cell r="C63">
            <v>27.02</v>
          </cell>
          <cell r="D63">
            <v>96</v>
          </cell>
          <cell r="E63">
            <v>4.5</v>
          </cell>
          <cell r="F63" t="str">
            <v>B077</v>
          </cell>
          <cell r="G63" t="str">
            <v>100042/110244</v>
          </cell>
          <cell r="H63" t="str">
            <v>CHEESE MOZZ LM PART SKIM
UNFZ PROCESSR PK</v>
          </cell>
          <cell r="I63">
            <v>7.8</v>
          </cell>
          <cell r="J63">
            <v>0</v>
          </cell>
          <cell r="K63">
            <v>1.7112000000000001</v>
          </cell>
          <cell r="L63">
            <v>13.34736</v>
          </cell>
        </row>
        <row r="64">
          <cell r="A64">
            <v>68571</v>
          </cell>
          <cell r="B64" t="str">
            <v>Tony's 51% WG Turkey Sausage Bagel</v>
          </cell>
          <cell r="C64">
            <v>15.72</v>
          </cell>
          <cell r="D64">
            <v>96</v>
          </cell>
          <cell r="E64">
            <v>2.62</v>
          </cell>
          <cell r="F64" t="str">
            <v>B077</v>
          </cell>
          <cell r="G64" t="str">
            <v>100042/110244</v>
          </cell>
          <cell r="H64" t="str">
            <v>CHEESE MOZZ LM PART SKIM
UNFZ PROCESSR PK</v>
          </cell>
          <cell r="I64">
            <v>4.08</v>
          </cell>
          <cell r="J64">
            <v>0</v>
          </cell>
          <cell r="K64">
            <v>1.7112000000000001</v>
          </cell>
          <cell r="L64">
            <v>6.9816960000000003</v>
          </cell>
        </row>
        <row r="65">
          <cell r="A65">
            <v>68708</v>
          </cell>
          <cell r="B65" t="str">
            <v>Whole Grain Cheese French Bread Pizza</v>
          </cell>
          <cell r="C65">
            <v>20.63</v>
          </cell>
          <cell r="D65">
            <v>60</v>
          </cell>
          <cell r="E65">
            <v>5.5</v>
          </cell>
          <cell r="F65" t="str">
            <v>B077</v>
          </cell>
          <cell r="G65" t="str">
            <v>100042/110244</v>
          </cell>
          <cell r="H65" t="str">
            <v>CHEESE MOZZ LM PART SKIM
UNFZ PROCESSR PK</v>
          </cell>
          <cell r="I65">
            <v>7.5</v>
          </cell>
          <cell r="J65">
            <v>0</v>
          </cell>
          <cell r="K65">
            <v>1.7112000000000001</v>
          </cell>
          <cell r="L65">
            <v>12.834</v>
          </cell>
        </row>
        <row r="66">
          <cell r="A66">
            <v>68709</v>
          </cell>
          <cell r="B66" t="str">
            <v xml:space="preserve">Whole Grain Cheese Pizza Bagel </v>
          </cell>
          <cell r="C66">
            <v>28.8</v>
          </cell>
          <cell r="D66">
            <v>96</v>
          </cell>
          <cell r="E66">
            <v>4.8</v>
          </cell>
          <cell r="F66" t="str">
            <v>B077</v>
          </cell>
          <cell r="G66" t="str">
            <v>100042/110244</v>
          </cell>
          <cell r="H66" t="str">
            <v>CHEESE MOZZ LM PART SKIM
UNFZ PROCESSR PK</v>
          </cell>
          <cell r="I66">
            <v>12</v>
          </cell>
          <cell r="J66">
            <v>0</v>
          </cell>
          <cell r="K66">
            <v>1.7112000000000001</v>
          </cell>
          <cell r="L66">
            <v>20.534400000000002</v>
          </cell>
        </row>
        <row r="67">
          <cell r="A67">
            <v>68711</v>
          </cell>
          <cell r="B67" t="str">
            <v>SFS Tony's Whole Grain Wedge Pizza 100%</v>
          </cell>
          <cell r="C67">
            <v>20</v>
          </cell>
          <cell r="D67">
            <v>64</v>
          </cell>
          <cell r="E67">
            <v>5</v>
          </cell>
          <cell r="F67" t="str">
            <v>B077</v>
          </cell>
          <cell r="G67" t="str">
            <v>100042/110244</v>
          </cell>
          <cell r="H67" t="str">
            <v>CHEESE MOZZ LM PART SKIM
UNFZ PROCESSR PK</v>
          </cell>
          <cell r="I67">
            <v>8</v>
          </cell>
          <cell r="J67">
            <v>0</v>
          </cell>
          <cell r="K67">
            <v>1.7112000000000001</v>
          </cell>
          <cell r="L67">
            <v>13.6896</v>
          </cell>
        </row>
        <row r="68">
          <cell r="A68">
            <v>68764</v>
          </cell>
          <cell r="B68" t="str">
            <v>SFS Big Daddy's Or Chese Fill Brdstck</v>
          </cell>
          <cell r="C68">
            <v>20.25</v>
          </cell>
          <cell r="D68">
            <v>108</v>
          </cell>
          <cell r="E68">
            <v>3</v>
          </cell>
          <cell r="F68" t="str">
            <v>B077</v>
          </cell>
          <cell r="G68" t="str">
            <v>100042/110244</v>
          </cell>
          <cell r="H68" t="str">
            <v>CHEESE MOZZ LM PART SKIM
UNFZ PROCESSR PK</v>
          </cell>
          <cell r="I68">
            <v>6.75</v>
          </cell>
          <cell r="J68">
            <v>0</v>
          </cell>
          <cell r="K68">
            <v>1.7112000000000001</v>
          </cell>
          <cell r="L68">
            <v>11.550600000000001</v>
          </cell>
        </row>
        <row r="69">
          <cell r="A69">
            <v>68765</v>
          </cell>
          <cell r="B69" t="str">
            <v>SFS Big Daddy's WG Chese Fill Brdstck Blk</v>
          </cell>
          <cell r="C69">
            <v>20.25</v>
          </cell>
          <cell r="D69">
            <v>108</v>
          </cell>
          <cell r="E69">
            <v>3</v>
          </cell>
          <cell r="F69" t="str">
            <v>B077</v>
          </cell>
          <cell r="G69" t="str">
            <v>100042/110244</v>
          </cell>
          <cell r="H69" t="str">
            <v>CHEESE MOZZ LM PART SKIM
UNFZ PROCESSR PK</v>
          </cell>
          <cell r="I69">
            <v>6.75</v>
          </cell>
          <cell r="J69">
            <v>0</v>
          </cell>
          <cell r="K69">
            <v>1.7112000000000001</v>
          </cell>
          <cell r="L69">
            <v>11.550600000000001</v>
          </cell>
        </row>
        <row r="70">
          <cell r="A70">
            <v>68766</v>
          </cell>
          <cell r="B70" t="str">
            <v>SFS Big Daddy's WG Chese Fill Brdstck IW</v>
          </cell>
          <cell r="C70">
            <v>20.25</v>
          </cell>
          <cell r="D70">
            <v>108</v>
          </cell>
          <cell r="E70">
            <v>3</v>
          </cell>
          <cell r="F70" t="str">
            <v>B077</v>
          </cell>
          <cell r="G70" t="str">
            <v>100042/110244</v>
          </cell>
          <cell r="H70" t="str">
            <v>CHEESE MOZZ LM PART SKIM
UNFZ PROCESSR PK</v>
          </cell>
          <cell r="I70">
            <v>6.75</v>
          </cell>
          <cell r="J70">
            <v>0</v>
          </cell>
          <cell r="K70">
            <v>1.7112000000000001</v>
          </cell>
          <cell r="L70">
            <v>11.550600000000001</v>
          </cell>
        </row>
        <row r="71">
          <cell r="A71">
            <v>72557</v>
          </cell>
          <cell r="B71" t="str">
            <v>Whole Grain 4x6 Sausage Pizza 50/50</v>
          </cell>
          <cell r="C71">
            <v>28.14</v>
          </cell>
          <cell r="D71">
            <v>96</v>
          </cell>
          <cell r="E71">
            <v>4.6900000000000004</v>
          </cell>
          <cell r="F71" t="str">
            <v>B077</v>
          </cell>
          <cell r="G71" t="str">
            <v>100042/110244</v>
          </cell>
          <cell r="H71" t="str">
            <v>CHEESE MOZZ LM PART SKIM
UNFZ PROCESSR PK</v>
          </cell>
          <cell r="I71">
            <v>2.85</v>
          </cell>
          <cell r="J71">
            <v>0</v>
          </cell>
          <cell r="K71">
            <v>1.7112000000000001</v>
          </cell>
          <cell r="L71">
            <v>4.8769200000000001</v>
          </cell>
        </row>
        <row r="72">
          <cell r="A72">
            <v>72558</v>
          </cell>
          <cell r="B72" t="str">
            <v>Whole Grain Wedge Cheese Pizza 100%</v>
          </cell>
          <cell r="C72">
            <v>27.6</v>
          </cell>
          <cell r="D72">
            <v>96</v>
          </cell>
          <cell r="E72">
            <v>4.5999999999999996</v>
          </cell>
          <cell r="F72" t="str">
            <v>B077</v>
          </cell>
          <cell r="G72" t="str">
            <v>100042/110244</v>
          </cell>
          <cell r="H72" t="str">
            <v>CHEESE MOZZ LM PART SKIM
UNFZ PROCESSR PK</v>
          </cell>
          <cell r="I72">
            <v>9</v>
          </cell>
          <cell r="J72">
            <v>0</v>
          </cell>
          <cell r="K72">
            <v>1.7112000000000001</v>
          </cell>
          <cell r="L72">
            <v>15.4008</v>
          </cell>
        </row>
        <row r="73">
          <cell r="A73">
            <v>72559</v>
          </cell>
          <cell r="B73" t="str">
            <v>Whole Grain Wedge Pepperoni Pizza 50/50</v>
          </cell>
          <cell r="C73">
            <v>26.88</v>
          </cell>
          <cell r="D73">
            <v>96</v>
          </cell>
          <cell r="E73">
            <v>4.4800000000000004</v>
          </cell>
          <cell r="F73" t="str">
            <v>B077</v>
          </cell>
          <cell r="G73" t="str">
            <v>100042/110244</v>
          </cell>
          <cell r="H73" t="str">
            <v>CHEESE MOZZ LM PART SKIM
UNFZ PROCESSR PK</v>
          </cell>
          <cell r="I73">
            <v>3.33</v>
          </cell>
          <cell r="J73">
            <v>0</v>
          </cell>
          <cell r="K73">
            <v>1.7112000000000001</v>
          </cell>
          <cell r="L73">
            <v>5.698296</v>
          </cell>
        </row>
        <row r="74">
          <cell r="A74">
            <v>72560</v>
          </cell>
          <cell r="B74" t="str">
            <v>Whole Grain Wedge Pepperoni Pizza 100%</v>
          </cell>
          <cell r="C74">
            <v>26.88</v>
          </cell>
          <cell r="D74">
            <v>96</v>
          </cell>
          <cell r="E74">
            <v>4.4800000000000004</v>
          </cell>
          <cell r="F74" t="str">
            <v>B077</v>
          </cell>
          <cell r="G74" t="str">
            <v>100042/110244</v>
          </cell>
          <cell r="H74" t="str">
            <v>CHEESE MOZZ LM PART SKIM
UNFZ PROCESSR PK</v>
          </cell>
          <cell r="I74">
            <v>6.66</v>
          </cell>
          <cell r="J74">
            <v>0</v>
          </cell>
          <cell r="K74">
            <v>1.7112000000000001</v>
          </cell>
          <cell r="L74">
            <v>11.396592</v>
          </cell>
        </row>
        <row r="75">
          <cell r="A75">
            <v>72561</v>
          </cell>
          <cell r="B75" t="str">
            <v>Whole Grain Right Angle Wedge Cheese 50/50</v>
          </cell>
          <cell r="C75">
            <v>27.6</v>
          </cell>
          <cell r="D75">
            <v>96</v>
          </cell>
          <cell r="E75">
            <v>4.5999999999999996</v>
          </cell>
          <cell r="F75" t="str">
            <v>B077</v>
          </cell>
          <cell r="G75" t="str">
            <v>100042/110244</v>
          </cell>
          <cell r="H75" t="str">
            <v>CHEESE MOZZ LM PART SKIM
UNFZ PROCESSR PK</v>
          </cell>
          <cell r="I75">
            <v>4.5</v>
          </cell>
          <cell r="J75">
            <v>0</v>
          </cell>
          <cell r="K75">
            <v>1.7112000000000001</v>
          </cell>
          <cell r="L75">
            <v>7.7004000000000001</v>
          </cell>
        </row>
        <row r="76">
          <cell r="A76">
            <v>72562</v>
          </cell>
          <cell r="B76" t="str">
            <v>Whole Grain Right Angle Wedge Pepp 50/50</v>
          </cell>
          <cell r="C76">
            <v>26.88</v>
          </cell>
          <cell r="D76">
            <v>96</v>
          </cell>
          <cell r="E76">
            <v>4.4800000000000004</v>
          </cell>
          <cell r="F76" t="str">
            <v>B077</v>
          </cell>
          <cell r="G76" t="str">
            <v>100042/110244</v>
          </cell>
          <cell r="H76" t="str">
            <v>CHEESE MOZZ LM PART SKIM
UNFZ PROCESSR PK</v>
          </cell>
          <cell r="I76">
            <v>3.33</v>
          </cell>
          <cell r="J76">
            <v>0</v>
          </cell>
          <cell r="K76">
            <v>1.7112000000000001</v>
          </cell>
          <cell r="L76">
            <v>5.698296</v>
          </cell>
        </row>
        <row r="77">
          <cell r="A77">
            <v>72563</v>
          </cell>
          <cell r="B77" t="str">
            <v>Whole Grain Right Angle Wedge Cheese Pizza 100%</v>
          </cell>
          <cell r="C77">
            <v>27.6</v>
          </cell>
          <cell r="D77">
            <v>96</v>
          </cell>
          <cell r="E77">
            <v>4.5999999999999996</v>
          </cell>
          <cell r="F77" t="str">
            <v>B077</v>
          </cell>
          <cell r="G77" t="str">
            <v>100042/110244</v>
          </cell>
          <cell r="H77" t="str">
            <v>CHEESE MOZZ LM PART SKIM
UNFZ PROCESSR PK</v>
          </cell>
          <cell r="I77">
            <v>9</v>
          </cell>
          <cell r="J77">
            <v>0</v>
          </cell>
          <cell r="K77">
            <v>1.7112000000000001</v>
          </cell>
          <cell r="L77">
            <v>15.4008</v>
          </cell>
        </row>
        <row r="78">
          <cell r="A78">
            <v>72564</v>
          </cell>
          <cell r="B78" t="str">
            <v>Whole Grain Right Angle Wedge Pepp Pizza 100%</v>
          </cell>
          <cell r="C78">
            <v>26.88</v>
          </cell>
          <cell r="D78">
            <v>96</v>
          </cell>
          <cell r="E78">
            <v>4.4800000000000004</v>
          </cell>
          <cell r="F78" t="str">
            <v>B077</v>
          </cell>
          <cell r="G78" t="str">
            <v>100042/110244</v>
          </cell>
          <cell r="H78" t="str">
            <v>CHEESE MOZZ LM PART SKIM
UNFZ PROCESSR PK</v>
          </cell>
          <cell r="I78">
            <v>6.66</v>
          </cell>
          <cell r="J78">
            <v>0</v>
          </cell>
          <cell r="K78">
            <v>1.7112000000000001</v>
          </cell>
          <cell r="L78">
            <v>11.396592</v>
          </cell>
        </row>
        <row r="79">
          <cell r="A79">
            <v>72565</v>
          </cell>
          <cell r="B79" t="str">
            <v>Whole Grain 3x8 Garlic Cheese Flatbread 50/50</v>
          </cell>
          <cell r="C79">
            <v>25.44</v>
          </cell>
          <cell r="D79">
            <v>96</v>
          </cell>
          <cell r="E79">
            <v>4.24</v>
          </cell>
          <cell r="F79" t="str">
            <v>B077</v>
          </cell>
          <cell r="G79" t="str">
            <v>100042/110244</v>
          </cell>
          <cell r="H79" t="str">
            <v>CHEESE MOZZ LM PART SKIM
UNFZ PROCESSR PK</v>
          </cell>
          <cell r="I79">
            <v>4.5</v>
          </cell>
          <cell r="J79">
            <v>0</v>
          </cell>
          <cell r="K79">
            <v>1.7112000000000001</v>
          </cell>
          <cell r="L79">
            <v>7.7004000000000001</v>
          </cell>
        </row>
        <row r="80">
          <cell r="A80">
            <v>72570</v>
          </cell>
          <cell r="B80" t="str">
            <v>Whole Grain  5" CC Cheese 50/50</v>
          </cell>
          <cell r="C80">
            <v>22.5</v>
          </cell>
          <cell r="D80">
            <v>80</v>
          </cell>
          <cell r="E80">
            <v>4.5</v>
          </cell>
          <cell r="F80" t="str">
            <v>B077</v>
          </cell>
          <cell r="G80" t="str">
            <v>100042/110244</v>
          </cell>
          <cell r="H80" t="str">
            <v>CHEESE MOZZ LM PART SKIM
UNFZ PROCESSR PK</v>
          </cell>
          <cell r="I80">
            <v>3.5</v>
          </cell>
          <cell r="J80">
            <v>0</v>
          </cell>
          <cell r="K80">
            <v>1.7112000000000001</v>
          </cell>
          <cell r="L80">
            <v>5.9892000000000003</v>
          </cell>
        </row>
        <row r="81">
          <cell r="A81">
            <v>72571</v>
          </cell>
          <cell r="B81" t="str">
            <v>Whole Grain 5" CC Pepp 50/50</v>
          </cell>
          <cell r="C81">
            <v>22.5</v>
          </cell>
          <cell r="D81">
            <v>80</v>
          </cell>
          <cell r="E81">
            <v>4.5</v>
          </cell>
          <cell r="F81" t="str">
            <v>B077</v>
          </cell>
          <cell r="G81" t="str">
            <v>100042/110244</v>
          </cell>
          <cell r="H81" t="str">
            <v>CHEESE MOZZ LM PART SKIM
UNFZ PROCESSR PK</v>
          </cell>
          <cell r="I81">
            <v>2.75</v>
          </cell>
          <cell r="J81">
            <v>0</v>
          </cell>
          <cell r="K81">
            <v>1.7112000000000001</v>
          </cell>
          <cell r="L81">
            <v>4.7058</v>
          </cell>
        </row>
        <row r="82">
          <cell r="A82">
            <v>72572</v>
          </cell>
          <cell r="B82" t="str">
            <v>Whole Grain 5" Deep Dish Cheese Pizza 50/50</v>
          </cell>
          <cell r="C82">
            <v>18.53</v>
          </cell>
          <cell r="D82">
            <v>60</v>
          </cell>
          <cell r="E82">
            <v>4.9400000000000004</v>
          </cell>
          <cell r="F82" t="str">
            <v>B077</v>
          </cell>
          <cell r="G82" t="str">
            <v>100042/110244</v>
          </cell>
          <cell r="H82" t="str">
            <v>CHEESE MOZZ LM PART SKIM
UNFZ PROCESSR PK</v>
          </cell>
          <cell r="I82">
            <v>2.89</v>
          </cell>
          <cell r="J82">
            <v>0</v>
          </cell>
          <cell r="K82">
            <v>1.7112000000000001</v>
          </cell>
          <cell r="L82">
            <v>4.9453680000000002</v>
          </cell>
        </row>
        <row r="83">
          <cell r="A83">
            <v>72573</v>
          </cell>
          <cell r="B83" t="str">
            <v>Whole Grain 5" Deep Dish Pepp Pizza 50/50</v>
          </cell>
          <cell r="C83">
            <v>19.010000000000002</v>
          </cell>
          <cell r="D83">
            <v>60</v>
          </cell>
          <cell r="E83">
            <v>5.07</v>
          </cell>
          <cell r="F83" t="str">
            <v>B077</v>
          </cell>
          <cell r="G83" t="str">
            <v>100042/110244</v>
          </cell>
          <cell r="H83" t="str">
            <v>CHEESE MOZZ LM PART SKIM
UNFZ PROCESSR PK</v>
          </cell>
          <cell r="I83">
            <v>1.91</v>
          </cell>
          <cell r="J83">
            <v>0</v>
          </cell>
          <cell r="K83">
            <v>1.7112000000000001</v>
          </cell>
          <cell r="L83">
            <v>3.268392</v>
          </cell>
        </row>
        <row r="84">
          <cell r="A84">
            <v>72574</v>
          </cell>
          <cell r="B84" t="str">
            <v>Whole Grain 5" Deep Dish Cheese Pizza IW</v>
          </cell>
          <cell r="C84">
            <v>18.53</v>
          </cell>
          <cell r="D84">
            <v>60</v>
          </cell>
          <cell r="E84">
            <v>4.9400000000000004</v>
          </cell>
          <cell r="F84" t="str">
            <v>B077</v>
          </cell>
          <cell r="G84" t="str">
            <v>100042/110244</v>
          </cell>
          <cell r="H84" t="str">
            <v>CHEESE MOZZ LM PART SKIM
UNFZ PROCESSR PK</v>
          </cell>
          <cell r="I84">
            <v>2.89</v>
          </cell>
          <cell r="J84">
            <v>0</v>
          </cell>
          <cell r="K84">
            <v>1.7112000000000001</v>
          </cell>
          <cell r="L84">
            <v>4.9453680000000002</v>
          </cell>
        </row>
        <row r="85">
          <cell r="A85">
            <v>72575</v>
          </cell>
          <cell r="B85" t="str">
            <v>Whole Grain 5" Deep Dish Pepp Pizza IW</v>
          </cell>
          <cell r="C85">
            <v>18.86</v>
          </cell>
          <cell r="D85">
            <v>60</v>
          </cell>
          <cell r="E85">
            <v>5.03</v>
          </cell>
          <cell r="F85" t="str">
            <v>B077</v>
          </cell>
          <cell r="G85" t="str">
            <v>100042/110244</v>
          </cell>
          <cell r="H85" t="str">
            <v>CHEESE MOZZ LM PART SKIM
UNFZ PROCESSR PK</v>
          </cell>
          <cell r="I85">
            <v>1.95</v>
          </cell>
          <cell r="J85">
            <v>0</v>
          </cell>
          <cell r="K85">
            <v>1.7112000000000001</v>
          </cell>
          <cell r="L85">
            <v>3.33684</v>
          </cell>
        </row>
        <row r="86">
          <cell r="A86">
            <v>72576</v>
          </cell>
          <cell r="B86" t="str">
            <v>Whole Grain Galaxy Cheese Pizza 50/50</v>
          </cell>
          <cell r="C86">
            <v>19.98</v>
          </cell>
          <cell r="D86">
            <v>72</v>
          </cell>
          <cell r="E86">
            <v>4.4400000000000004</v>
          </cell>
          <cell r="F86" t="str">
            <v>B077</v>
          </cell>
          <cell r="G86" t="str">
            <v>100042/110244</v>
          </cell>
          <cell r="H86" t="str">
            <v>CHEESE MOZZ LM PART SKIM
UNFZ PROCESSR PK</v>
          </cell>
          <cell r="I86">
            <v>3.51</v>
          </cell>
          <cell r="J86">
            <v>0</v>
          </cell>
          <cell r="K86">
            <v>1.7112000000000001</v>
          </cell>
          <cell r="L86">
            <v>6.0063119999999994</v>
          </cell>
        </row>
        <row r="87">
          <cell r="A87">
            <v>72577</v>
          </cell>
          <cell r="B87" t="str">
            <v>Whole Grain Galaxy Pepp Pizza 50/50</v>
          </cell>
          <cell r="C87">
            <v>19.940000000000001</v>
          </cell>
          <cell r="D87">
            <v>72</v>
          </cell>
          <cell r="E87">
            <v>4.43</v>
          </cell>
          <cell r="F87" t="str">
            <v>B077</v>
          </cell>
          <cell r="G87" t="str">
            <v>100042/110244</v>
          </cell>
          <cell r="H87" t="str">
            <v>CHEESE MOZZ LM PART SKIM
UNFZ PROCESSR PK</v>
          </cell>
          <cell r="I87">
            <v>2.4300000000000002</v>
          </cell>
          <cell r="J87">
            <v>0</v>
          </cell>
          <cell r="K87">
            <v>1.7112000000000001</v>
          </cell>
          <cell r="L87">
            <v>4.1582160000000004</v>
          </cell>
        </row>
        <row r="88">
          <cell r="A88">
            <v>72578</v>
          </cell>
          <cell r="B88" t="str">
            <v>Whole Grain Galaxy Cheese Pizza 50/50 IW</v>
          </cell>
          <cell r="C88">
            <v>19.98</v>
          </cell>
          <cell r="D88">
            <v>72</v>
          </cell>
          <cell r="E88">
            <v>4.4400000000000004</v>
          </cell>
          <cell r="F88" t="str">
            <v>B077</v>
          </cell>
          <cell r="G88" t="str">
            <v>100042/110244</v>
          </cell>
          <cell r="H88" t="str">
            <v>CHEESE MOZZ LM PART SKIM
UNFZ PROCESSR PK</v>
          </cell>
          <cell r="I88">
            <v>3.51</v>
          </cell>
          <cell r="J88">
            <v>0</v>
          </cell>
          <cell r="K88">
            <v>1.7112000000000001</v>
          </cell>
          <cell r="L88">
            <v>6.0063119999999994</v>
          </cell>
        </row>
        <row r="89">
          <cell r="A89">
            <v>72579</v>
          </cell>
          <cell r="B89" t="str">
            <v>Whole Grain Galaxy Pepp Pizza 50/50 IW</v>
          </cell>
          <cell r="C89">
            <v>19.940000000000001</v>
          </cell>
          <cell r="D89">
            <v>72</v>
          </cell>
          <cell r="E89">
            <v>4.43</v>
          </cell>
          <cell r="F89" t="str">
            <v>B077</v>
          </cell>
          <cell r="G89" t="str">
            <v>100042/110244</v>
          </cell>
          <cell r="H89" t="str">
            <v>CHEESE MOZZ LM PART SKIM
UNFZ PROCESSR PK</v>
          </cell>
          <cell r="I89">
            <v>2.4300000000000002</v>
          </cell>
          <cell r="J89">
            <v>0</v>
          </cell>
          <cell r="K89">
            <v>1.7112000000000001</v>
          </cell>
          <cell r="L89">
            <v>4.1582160000000004</v>
          </cell>
        </row>
        <row r="90">
          <cell r="A90">
            <v>72691</v>
          </cell>
          <cell r="B90" t="str">
            <v>Whole Grain 3.2x5 Cheese Pizza 50/50</v>
          </cell>
          <cell r="C90">
            <v>31.25</v>
          </cell>
          <cell r="D90">
            <v>100</v>
          </cell>
          <cell r="E90">
            <v>5</v>
          </cell>
          <cell r="F90" t="str">
            <v>B077</v>
          </cell>
          <cell r="G90" t="str">
            <v>100042/110244</v>
          </cell>
          <cell r="H90" t="str">
            <v>CHEESE MOZZ LM PART SKIM
UNFZ PROCESSR PK</v>
          </cell>
          <cell r="I90">
            <v>6.25</v>
          </cell>
          <cell r="J90">
            <v>0</v>
          </cell>
          <cell r="K90">
            <v>1.7112000000000001</v>
          </cell>
          <cell r="L90">
            <v>10.695</v>
          </cell>
        </row>
        <row r="91">
          <cell r="A91">
            <v>72708</v>
          </cell>
          <cell r="B91" t="str">
            <v>Whole Grain 4x6 Cheese Pizza 100%</v>
          </cell>
          <cell r="C91">
            <v>22.5</v>
          </cell>
          <cell r="D91">
            <v>72</v>
          </cell>
          <cell r="E91">
            <v>5</v>
          </cell>
          <cell r="F91" t="str">
            <v>B077</v>
          </cell>
          <cell r="G91" t="str">
            <v>100042/110244</v>
          </cell>
          <cell r="H91" t="str">
            <v>CHEESE MOZZ LM PART SKIM
UNFZ PROCESSR PK</v>
          </cell>
          <cell r="I91">
            <v>9</v>
          </cell>
          <cell r="J91">
            <v>0</v>
          </cell>
          <cell r="K91">
            <v>1.7112000000000001</v>
          </cell>
          <cell r="L91">
            <v>15.4008</v>
          </cell>
        </row>
        <row r="92">
          <cell r="A92">
            <v>72709</v>
          </cell>
          <cell r="B92" t="str">
            <v>Whole Grain 4x6 Pepp Pizza 100%</v>
          </cell>
          <cell r="C92">
            <v>22.59</v>
          </cell>
          <cell r="D92">
            <v>72</v>
          </cell>
          <cell r="E92">
            <v>5.0199999999999996</v>
          </cell>
          <cell r="F92" t="str">
            <v>B077</v>
          </cell>
          <cell r="G92" t="str">
            <v>100042/110244</v>
          </cell>
          <cell r="H92" t="str">
            <v>CHEESE MOZZ LM PART SKIM
UNFZ PROCESSR PK</v>
          </cell>
          <cell r="I92">
            <v>6.84</v>
          </cell>
          <cell r="J92">
            <v>0</v>
          </cell>
          <cell r="K92">
            <v>1.7112000000000001</v>
          </cell>
          <cell r="L92">
            <v>11.704608</v>
          </cell>
        </row>
        <row r="93">
          <cell r="A93">
            <v>72813</v>
          </cell>
          <cell r="B93" t="str">
            <v>Whole Grain Saus Bkft Bagel 50/50</v>
          </cell>
          <cell r="C93">
            <v>16.5</v>
          </cell>
          <cell r="D93">
            <v>96</v>
          </cell>
          <cell r="E93">
            <v>2.75</v>
          </cell>
          <cell r="F93" t="str">
            <v>B077</v>
          </cell>
          <cell r="G93" t="str">
            <v>100042/110244</v>
          </cell>
          <cell r="H93" t="str">
            <v>CHEESE MOZZ LM PART SKIM
UNFZ PROCESSR PK</v>
          </cell>
          <cell r="I93">
            <v>1.98</v>
          </cell>
          <cell r="J93">
            <v>0</v>
          </cell>
          <cell r="K93">
            <v>1.7112000000000001</v>
          </cell>
          <cell r="L93">
            <v>3.3881760000000001</v>
          </cell>
        </row>
        <row r="94">
          <cell r="A94">
            <v>72814</v>
          </cell>
          <cell r="B94" t="str">
            <v>Whole Grain Saus Bkft Bagel 50/50</v>
          </cell>
          <cell r="C94">
            <v>16.5</v>
          </cell>
          <cell r="D94">
            <v>96</v>
          </cell>
          <cell r="E94">
            <v>2.75</v>
          </cell>
          <cell r="F94" t="str">
            <v>B077</v>
          </cell>
          <cell r="G94" t="str">
            <v>100042/110244</v>
          </cell>
          <cell r="H94" t="str">
            <v>CHEESE MOZZ LM PART SKIM
UNFZ PROCESSR PK</v>
          </cell>
          <cell r="I94">
            <v>1.98</v>
          </cell>
          <cell r="J94">
            <v>0</v>
          </cell>
          <cell r="K94">
            <v>1.7112000000000001</v>
          </cell>
          <cell r="L94">
            <v>3.3881760000000001</v>
          </cell>
        </row>
        <row r="95">
          <cell r="A95">
            <v>72815</v>
          </cell>
          <cell r="B95" t="str">
            <v>Whole Grain Pepp Bagel 100%</v>
          </cell>
          <cell r="C95">
            <v>23.63</v>
          </cell>
          <cell r="D95">
            <v>72</v>
          </cell>
          <cell r="E95">
            <v>5.25</v>
          </cell>
          <cell r="F95" t="str">
            <v>B077</v>
          </cell>
          <cell r="G95" t="str">
            <v>100042/110244</v>
          </cell>
          <cell r="H95" t="str">
            <v>CHEESE MOZZ LM PART SKIM
UNFZ PROCESSR PK</v>
          </cell>
          <cell r="I95">
            <v>7.12</v>
          </cell>
          <cell r="J95">
            <v>0</v>
          </cell>
          <cell r="K95">
            <v>1.7112000000000001</v>
          </cell>
          <cell r="L95">
            <v>12.183744000000001</v>
          </cell>
        </row>
        <row r="96">
          <cell r="A96">
            <v>73034</v>
          </cell>
          <cell r="B96" t="str">
            <v>SFS TN WG CL Wdg Cheese 50/50 NR</v>
          </cell>
          <cell r="C96">
            <v>27.6</v>
          </cell>
          <cell r="D96">
            <v>96</v>
          </cell>
          <cell r="E96">
            <v>4.5999999999999996</v>
          </cell>
          <cell r="F96" t="str">
            <v>B077</v>
          </cell>
          <cell r="G96" t="str">
            <v>100042/110244</v>
          </cell>
          <cell r="H96" t="str">
            <v>CHEESE MOZZ LM PART SKIM
UNFZ PROCESSR PK</v>
          </cell>
          <cell r="I96">
            <v>4.5</v>
          </cell>
          <cell r="J96">
            <v>0</v>
          </cell>
          <cell r="K96">
            <v>1.7112000000000001</v>
          </cell>
          <cell r="L96">
            <v>7.7004000000000001</v>
          </cell>
        </row>
        <row r="97">
          <cell r="A97">
            <v>73037</v>
          </cell>
          <cell r="B97" t="str">
            <v>Freschetta 16" Sheeted Dough</v>
          </cell>
          <cell r="C97">
            <v>29.25</v>
          </cell>
          <cell r="D97">
            <v>144</v>
          </cell>
          <cell r="E97">
            <v>3.25</v>
          </cell>
          <cell r="F97" t="str">
            <v>B077</v>
          </cell>
          <cell r="G97" t="str">
            <v>100042/110244</v>
          </cell>
          <cell r="H97" t="str">
            <v>CHEESE MOZZ LM PART SKIM
UNFZ PROCESSR PK</v>
          </cell>
          <cell r="I97">
            <v>0</v>
          </cell>
          <cell r="J97">
            <v>0</v>
          </cell>
          <cell r="K97">
            <v>1.7112000000000001</v>
          </cell>
          <cell r="L97">
            <v>0</v>
          </cell>
        </row>
        <row r="98">
          <cell r="A98">
            <v>73039</v>
          </cell>
          <cell r="B98" t="str">
            <v>SFS TN WG CL Wdg Pepp 50/50 NR</v>
          </cell>
          <cell r="C98">
            <v>27.36</v>
          </cell>
          <cell r="D98">
            <v>96</v>
          </cell>
          <cell r="E98">
            <v>4.5599999999999996</v>
          </cell>
          <cell r="F98" t="str">
            <v>B077</v>
          </cell>
          <cell r="G98" t="str">
            <v>100042/110244</v>
          </cell>
          <cell r="H98" t="str">
            <v>CHEESE MOZZ LM PART SKIM
UNFZ PROCESSR PK</v>
          </cell>
          <cell r="I98">
            <v>3.57</v>
          </cell>
          <cell r="J98">
            <v>0</v>
          </cell>
          <cell r="K98">
            <v>1.7112000000000001</v>
          </cell>
          <cell r="L98">
            <v>6.1089839999999995</v>
          </cell>
        </row>
        <row r="99">
          <cell r="A99">
            <v>73087</v>
          </cell>
          <cell r="B99" t="str">
            <v>Freschetta 16" Rolled Edge Sheeted Dough</v>
          </cell>
          <cell r="C99">
            <v>21.75</v>
          </cell>
          <cell r="D99">
            <v>96</v>
          </cell>
          <cell r="E99">
            <v>3.63</v>
          </cell>
          <cell r="F99" t="str">
            <v>B077</v>
          </cell>
          <cell r="G99" t="str">
            <v>100042/110244</v>
          </cell>
          <cell r="H99" t="str">
            <v>CHEESE MOZZ LM PART SKIM
UNFZ PROCESSR PK</v>
          </cell>
          <cell r="I99">
            <v>0</v>
          </cell>
          <cell r="J99">
            <v>0</v>
          </cell>
          <cell r="K99">
            <v>1.7112000000000001</v>
          </cell>
          <cell r="L99">
            <v>0</v>
          </cell>
        </row>
        <row r="100">
          <cell r="A100">
            <v>73142</v>
          </cell>
          <cell r="B100" t="str">
            <v>Big Daddy's Cheese Pizza Revised</v>
          </cell>
          <cell r="C100">
            <v>24.35</v>
          </cell>
          <cell r="D100">
            <v>72</v>
          </cell>
          <cell r="E100">
            <v>5.41</v>
          </cell>
          <cell r="F100" t="str">
            <v>B077</v>
          </cell>
          <cell r="G100" t="str">
            <v>100042/110244</v>
          </cell>
          <cell r="H100" t="str">
            <v>CHEESE MOZZ LM PART SKIM
UNFZ PROCESSR PK</v>
          </cell>
          <cell r="I100">
            <v>9</v>
          </cell>
          <cell r="J100">
            <v>0</v>
          </cell>
          <cell r="K100">
            <v>1.7112000000000001</v>
          </cell>
          <cell r="L100">
            <v>15.4008</v>
          </cell>
        </row>
        <row r="101">
          <cell r="A101">
            <v>73143</v>
          </cell>
          <cell r="B101" t="str">
            <v>Big Daddy's Pepperoni Pizza Revised</v>
          </cell>
          <cell r="C101">
            <v>24.49</v>
          </cell>
          <cell r="D101">
            <v>72</v>
          </cell>
          <cell r="E101">
            <v>5.44</v>
          </cell>
          <cell r="F101" t="str">
            <v>B077</v>
          </cell>
          <cell r="G101" t="str">
            <v>100042/110244</v>
          </cell>
          <cell r="H101" t="str">
            <v>CHEESE MOZZ LM PART SKIM
UNFZ PROCESSR PK</v>
          </cell>
          <cell r="I101">
            <v>6.89</v>
          </cell>
          <cell r="J101">
            <v>0</v>
          </cell>
          <cell r="K101">
            <v>1.7112000000000001</v>
          </cell>
          <cell r="L101">
            <v>11.790168</v>
          </cell>
        </row>
        <row r="102">
          <cell r="A102">
            <v>73150</v>
          </cell>
          <cell r="B102" t="str">
            <v>Big Daddy's SelfRising Breadstick</v>
          </cell>
          <cell r="C102">
            <v>22.5</v>
          </cell>
          <cell r="D102">
            <v>80</v>
          </cell>
          <cell r="E102">
            <v>4.5</v>
          </cell>
          <cell r="F102" t="str">
            <v>B077</v>
          </cell>
          <cell r="G102" t="str">
            <v>100042/110244</v>
          </cell>
          <cell r="H102" t="str">
            <v>CHEESE MOZZ LM PART SKIM
UNFZ PROCESSR PK</v>
          </cell>
          <cell r="I102">
            <v>0</v>
          </cell>
          <cell r="J102">
            <v>0</v>
          </cell>
          <cell r="K102">
            <v>1.7112000000000001</v>
          </cell>
          <cell r="L102">
            <v>0</v>
          </cell>
        </row>
        <row r="103">
          <cell r="A103">
            <v>73158</v>
          </cell>
          <cell r="B103" t="str">
            <v>Tony's Smart Whole Grain Cheese 50/50-submit to usda with mz changing on approved sepds</v>
          </cell>
          <cell r="C103">
            <v>27.6</v>
          </cell>
          <cell r="D103">
            <v>96</v>
          </cell>
          <cell r="E103">
            <v>4.5999999999999996</v>
          </cell>
          <cell r="F103" t="str">
            <v>B077</v>
          </cell>
          <cell r="G103" t="str">
            <v>100042/110244</v>
          </cell>
          <cell r="H103" t="str">
            <v>CHEESE MOZZ LM PART SKIM
UNFZ PROCESSR PK</v>
          </cell>
          <cell r="I103">
            <v>4.5</v>
          </cell>
          <cell r="J103">
            <v>0</v>
          </cell>
          <cell r="K103">
            <v>1.7112000000000001</v>
          </cell>
          <cell r="L103">
            <v>7.7004000000000001</v>
          </cell>
        </row>
        <row r="104">
          <cell r="A104">
            <v>73159</v>
          </cell>
          <cell r="B104" t="str">
            <v>Tony's Smart Whole Grain Pepp 50/50-set up bom</v>
          </cell>
          <cell r="C104">
            <v>26.88</v>
          </cell>
          <cell r="D104">
            <v>96</v>
          </cell>
          <cell r="E104">
            <v>4.4800000000000004</v>
          </cell>
          <cell r="F104" t="str">
            <v>B077</v>
          </cell>
          <cell r="G104" t="str">
            <v>100042/110244</v>
          </cell>
          <cell r="H104" t="str">
            <v>CHEESE MOZZ LM PART SKIM
UNFZ PROCESSR PK</v>
          </cell>
          <cell r="I104">
            <v>3.33</v>
          </cell>
          <cell r="J104">
            <v>0</v>
          </cell>
          <cell r="K104">
            <v>1.7112000000000001</v>
          </cell>
          <cell r="L104">
            <v>5.698296</v>
          </cell>
        </row>
        <row r="105">
          <cell r="A105">
            <v>73160</v>
          </cell>
          <cell r="B105" t="str">
            <v>Tony's Classic Wedge WG Sausage 50/50</v>
          </cell>
          <cell r="C105">
            <v>28.14</v>
          </cell>
          <cell r="D105">
            <v>96</v>
          </cell>
          <cell r="E105">
            <v>4.6900000000000004</v>
          </cell>
          <cell r="F105" t="str">
            <v>B077</v>
          </cell>
          <cell r="G105" t="str">
            <v>100042/110244</v>
          </cell>
          <cell r="H105" t="str">
            <v>CHEESE MOZZ LM PART SKIM
UNFZ PROCESSR PK</v>
          </cell>
          <cell r="I105">
            <v>2.85</v>
          </cell>
          <cell r="J105">
            <v>0</v>
          </cell>
          <cell r="K105">
            <v>1.7112000000000001</v>
          </cell>
          <cell r="L105">
            <v>4.8769200000000001</v>
          </cell>
        </row>
        <row r="106">
          <cell r="A106">
            <v>73162</v>
          </cell>
          <cell r="B106" t="str">
            <v>Red Baron Proof Perfect 7" Cheese w/boxes</v>
          </cell>
          <cell r="C106">
            <v>23.74</v>
          </cell>
          <cell r="D106">
            <v>48</v>
          </cell>
          <cell r="E106">
            <v>7.91</v>
          </cell>
          <cell r="F106" t="str">
            <v>B077</v>
          </cell>
          <cell r="G106" t="str">
            <v>100042/110244</v>
          </cell>
          <cell r="H106" t="str">
            <v>CHEESE MOZZ LM PART SKIM
UNFZ PROCESSR PK</v>
          </cell>
          <cell r="I106">
            <v>6</v>
          </cell>
          <cell r="J106">
            <v>0</v>
          </cell>
          <cell r="K106">
            <v>1.7112000000000001</v>
          </cell>
          <cell r="L106">
            <v>10.267200000000001</v>
          </cell>
        </row>
        <row r="107">
          <cell r="A107">
            <v>73163</v>
          </cell>
          <cell r="B107" t="str">
            <v>Red Baron Proof Perfect 7" Pepperoni w/boxes</v>
          </cell>
          <cell r="C107">
            <v>23.74</v>
          </cell>
          <cell r="D107">
            <v>48</v>
          </cell>
          <cell r="E107">
            <v>7.91</v>
          </cell>
          <cell r="F107" t="str">
            <v>B077</v>
          </cell>
          <cell r="G107" t="str">
            <v>100042/110244</v>
          </cell>
          <cell r="H107" t="str">
            <v>CHEESE MOZZ LM PART SKIM
UNFZ PROCESSR PK</v>
          </cell>
          <cell r="I107">
            <v>4.3499999999999996</v>
          </cell>
          <cell r="J107">
            <v>0</v>
          </cell>
          <cell r="K107">
            <v>1.7112000000000001</v>
          </cell>
          <cell r="L107">
            <v>7.4437199999999999</v>
          </cell>
        </row>
        <row r="108">
          <cell r="A108">
            <v>73217</v>
          </cell>
          <cell r="B108" t="str">
            <v>Tony's Pepperoni Stuffed SandIW</v>
          </cell>
          <cell r="C108">
            <v>6.75</v>
          </cell>
          <cell r="D108">
            <v>24</v>
          </cell>
          <cell r="E108">
            <v>4.5</v>
          </cell>
          <cell r="F108" t="str">
            <v>B077</v>
          </cell>
          <cell r="G108" t="str">
            <v>100042/110244</v>
          </cell>
          <cell r="H108" t="str">
            <v>CHEESE MOZZ LM PART SKIM
UNFZ PROCESSR PK</v>
          </cell>
          <cell r="I108">
            <v>0.1</v>
          </cell>
          <cell r="J108">
            <v>0</v>
          </cell>
          <cell r="K108">
            <v>1.7112000000000001</v>
          </cell>
          <cell r="L108">
            <v>0.17112000000000002</v>
          </cell>
        </row>
        <row r="109">
          <cell r="A109">
            <v>73316</v>
          </cell>
          <cell r="B109" t="str">
            <v>Tony's Whole Grain Stuffed Sticks 50/50 revised fl</v>
          </cell>
          <cell r="C109">
            <v>26.25</v>
          </cell>
          <cell r="D109">
            <v>100</v>
          </cell>
          <cell r="E109">
            <v>4.2</v>
          </cell>
          <cell r="F109" t="str">
            <v>B077</v>
          </cell>
          <cell r="G109" t="str">
            <v>100042/110244</v>
          </cell>
          <cell r="H109" t="str">
            <v>CHEESE MOZZ LM PART SKIM
UNFZ PROCESSR PK</v>
          </cell>
          <cell r="I109">
            <v>5.63</v>
          </cell>
          <cell r="J109">
            <v>0</v>
          </cell>
          <cell r="K109">
            <v>1.7112000000000001</v>
          </cell>
          <cell r="L109">
            <v>9.6340559999999993</v>
          </cell>
        </row>
        <row r="110">
          <cell r="A110">
            <v>73318</v>
          </cell>
          <cell r="B110" t="str">
            <v>Tony's 51% Whole Grain 50/50 Cheese Stick</v>
          </cell>
          <cell r="C110">
            <v>26.44</v>
          </cell>
          <cell r="D110">
            <v>100</v>
          </cell>
          <cell r="E110">
            <v>4.2300000000000004</v>
          </cell>
          <cell r="F110" t="str">
            <v>B077</v>
          </cell>
          <cell r="G110" t="str">
            <v>100042/110244</v>
          </cell>
          <cell r="H110" t="str">
            <v>CHEESE MOZZ LM PART SKIM
UNFZ PROCESSR PK</v>
          </cell>
          <cell r="I110">
            <v>6.88</v>
          </cell>
          <cell r="J110">
            <v>0</v>
          </cell>
          <cell r="K110">
            <v>1.7112000000000001</v>
          </cell>
          <cell r="L110">
            <v>11.773056</v>
          </cell>
        </row>
        <row r="111">
          <cell r="A111">
            <v>73325</v>
          </cell>
          <cell r="B111" t="str">
            <v>Tony's Whole Grain Stuffed Sticks 50/50</v>
          </cell>
          <cell r="C111">
            <v>26.25</v>
          </cell>
          <cell r="D111">
            <v>100</v>
          </cell>
          <cell r="E111">
            <v>4.2</v>
          </cell>
          <cell r="F111" t="str">
            <v>B077</v>
          </cell>
          <cell r="G111" t="str">
            <v>100042/110244</v>
          </cell>
          <cell r="H111" t="str">
            <v>CHEESE MOZZ LM PART SKIM
UNFZ PROCESSR PK</v>
          </cell>
          <cell r="I111">
            <v>5.63</v>
          </cell>
          <cell r="J111">
            <v>0</v>
          </cell>
          <cell r="K111">
            <v>1.7112000000000001</v>
          </cell>
          <cell r="L111">
            <v>9.6340559999999993</v>
          </cell>
        </row>
        <row r="112">
          <cell r="A112">
            <v>73328</v>
          </cell>
          <cell r="B112" t="str">
            <v>Tony's Stuffed Sticks  100%</v>
          </cell>
          <cell r="C112">
            <v>26.25</v>
          </cell>
          <cell r="D112">
            <v>200</v>
          </cell>
          <cell r="E112">
            <v>2.1</v>
          </cell>
          <cell r="F112" t="str">
            <v>B077</v>
          </cell>
          <cell r="G112" t="str">
            <v>100042/110244</v>
          </cell>
          <cell r="H112" t="str">
            <v>CHEESE MOZZ LM PART SKIM
UNFZ PROCESSR PK</v>
          </cell>
          <cell r="I112">
            <v>10</v>
          </cell>
          <cell r="J112">
            <v>0</v>
          </cell>
          <cell r="K112">
            <v>1.7112000000000001</v>
          </cell>
          <cell r="L112">
            <v>17.112000000000002</v>
          </cell>
        </row>
        <row r="113">
          <cell r="A113">
            <v>73329</v>
          </cell>
          <cell r="B113" t="str">
            <v>Tony's Stuffed Sticks 50/50</v>
          </cell>
          <cell r="C113">
            <v>26.25</v>
          </cell>
          <cell r="D113">
            <v>200</v>
          </cell>
          <cell r="E113">
            <v>2.1</v>
          </cell>
          <cell r="F113" t="str">
            <v>B077</v>
          </cell>
          <cell r="G113" t="str">
            <v>100042/110244</v>
          </cell>
          <cell r="H113" t="str">
            <v>CHEESE MOZZ LM PART SKIM
UNFZ PROCESSR PK</v>
          </cell>
          <cell r="I113">
            <v>6</v>
          </cell>
          <cell r="J113">
            <v>0</v>
          </cell>
          <cell r="K113">
            <v>1.7112000000000001</v>
          </cell>
          <cell r="L113">
            <v>10.267200000000001</v>
          </cell>
        </row>
        <row r="114">
          <cell r="A114">
            <v>73336</v>
          </cell>
          <cell r="B114" t="str">
            <v>Tony's Cheese Filled Breadstick</v>
          </cell>
          <cell r="C114">
            <v>18</v>
          </cell>
          <cell r="D114">
            <v>96</v>
          </cell>
          <cell r="E114">
            <v>3</v>
          </cell>
          <cell r="F114" t="str">
            <v>B077</v>
          </cell>
          <cell r="G114" t="str">
            <v>100042/110244</v>
          </cell>
          <cell r="H114" t="str">
            <v>CHEESE MOZZ LM PART SKIM
UNFZ PROCESSR PK</v>
          </cell>
          <cell r="I114">
            <v>6</v>
          </cell>
          <cell r="J114">
            <v>0</v>
          </cell>
          <cell r="K114">
            <v>1.7112000000000001</v>
          </cell>
          <cell r="L114">
            <v>10.267200000000001</v>
          </cell>
        </row>
        <row r="115">
          <cell r="A115">
            <v>73338</v>
          </cell>
          <cell r="B115" t="str">
            <v>Tony's Whole Grain Stuffed Sticks 100%</v>
          </cell>
          <cell r="C115">
            <v>26.25</v>
          </cell>
          <cell r="D115">
            <v>100</v>
          </cell>
          <cell r="E115">
            <v>4.2</v>
          </cell>
          <cell r="F115" t="str">
            <v>B077</v>
          </cell>
          <cell r="G115" t="str">
            <v>100042/110244</v>
          </cell>
          <cell r="H115" t="str">
            <v>CHEESE MOZZ LM PART SKIM
UNFZ PROCESSR PK</v>
          </cell>
          <cell r="I115">
            <v>10</v>
          </cell>
          <cell r="J115">
            <v>0</v>
          </cell>
          <cell r="K115">
            <v>1.7112000000000001</v>
          </cell>
          <cell r="L115">
            <v>17.112000000000002</v>
          </cell>
        </row>
        <row r="116">
          <cell r="A116">
            <v>73339</v>
          </cell>
          <cell r="B116" t="str">
            <v>Tony's Whole Grain Stuffed Sticks 100%</v>
          </cell>
          <cell r="C116">
            <v>26.25</v>
          </cell>
          <cell r="D116">
            <v>100</v>
          </cell>
          <cell r="E116">
            <v>4.2</v>
          </cell>
          <cell r="F116" t="str">
            <v>B077</v>
          </cell>
          <cell r="G116" t="str">
            <v>100042/110244</v>
          </cell>
          <cell r="H116" t="str">
            <v>CHEESE MOZZ LM PART SKIM
UNFZ PROCESSR PK</v>
          </cell>
          <cell r="I116">
            <v>10</v>
          </cell>
          <cell r="J116">
            <v>0</v>
          </cell>
          <cell r="K116">
            <v>1.7112000000000001</v>
          </cell>
          <cell r="L116">
            <v>17.112000000000002</v>
          </cell>
        </row>
        <row r="117">
          <cell r="A117">
            <v>73341</v>
          </cell>
          <cell r="B117" t="str">
            <v>Tony's 3x8 Garlic Cheese Bread Pizza</v>
          </cell>
          <cell r="C117">
            <v>27.12</v>
          </cell>
          <cell r="D117">
            <v>96</v>
          </cell>
          <cell r="E117">
            <v>4.5199999999999996</v>
          </cell>
          <cell r="F117" t="str">
            <v>B077</v>
          </cell>
          <cell r="G117" t="str">
            <v>100042/110244</v>
          </cell>
          <cell r="H117" t="str">
            <v>CHEESE MOZZ LM PART SKIM
UNFZ PROCESSR PK</v>
          </cell>
          <cell r="I117">
            <v>4.2</v>
          </cell>
          <cell r="J117">
            <v>0</v>
          </cell>
          <cell r="K117">
            <v>1.7112000000000001</v>
          </cell>
          <cell r="L117">
            <v>7.1870400000000005</v>
          </cell>
        </row>
        <row r="118">
          <cell r="A118">
            <v>74709</v>
          </cell>
          <cell r="B118" t="str">
            <v>Tony's Smart Classic Wedge 4 Block Cheese</v>
          </cell>
          <cell r="C118">
            <v>23.05</v>
          </cell>
          <cell r="D118">
            <v>80</v>
          </cell>
          <cell r="E118">
            <v>4.6100000000000003</v>
          </cell>
          <cell r="F118" t="str">
            <v>B077</v>
          </cell>
          <cell r="G118" t="str">
            <v>100042/110244</v>
          </cell>
          <cell r="H118" t="str">
            <v>CHEESE MOZZ LM PART SKIM
UNFZ PROCESSR PK</v>
          </cell>
          <cell r="I118">
            <v>3.75</v>
          </cell>
          <cell r="J118">
            <v>0</v>
          </cell>
          <cell r="K118">
            <v>1.7112000000000001</v>
          </cell>
          <cell r="L118">
            <v>6.4169999999999998</v>
          </cell>
        </row>
        <row r="119">
          <cell r="A119">
            <v>74710</v>
          </cell>
          <cell r="B119" t="str">
            <v>Tony's Smart Classic Wedge 4 Block Pepp</v>
          </cell>
          <cell r="C119">
            <v>23.5</v>
          </cell>
          <cell r="D119">
            <v>80</v>
          </cell>
          <cell r="E119">
            <v>4.7</v>
          </cell>
          <cell r="F119" t="str">
            <v>B077</v>
          </cell>
          <cell r="G119" t="str">
            <v>100042/110244</v>
          </cell>
          <cell r="H119" t="str">
            <v>CHEESE MOZZ LM PART SKIM
UNFZ PROCESSR PK</v>
          </cell>
          <cell r="I119">
            <v>3.25</v>
          </cell>
          <cell r="J119">
            <v>0</v>
          </cell>
          <cell r="K119">
            <v>1.7112000000000001</v>
          </cell>
          <cell r="L119">
            <v>5.5613999999999999</v>
          </cell>
        </row>
        <row r="120">
          <cell r="A120">
            <v>74711</v>
          </cell>
          <cell r="B120" t="str">
            <v>Tony's Smart Right Angle Wedge Cheese/Sub</v>
          </cell>
          <cell r="C120">
            <v>28.2</v>
          </cell>
          <cell r="D120">
            <v>96</v>
          </cell>
          <cell r="E120">
            <v>4.7</v>
          </cell>
          <cell r="F120" t="str">
            <v>B077</v>
          </cell>
          <cell r="G120" t="str">
            <v>100042/110244</v>
          </cell>
          <cell r="H120" t="str">
            <v>CHEESE MOZZ LM PART SKIM
UNFZ PROCESSR PK</v>
          </cell>
          <cell r="I120">
            <v>4.5</v>
          </cell>
          <cell r="J120">
            <v>0</v>
          </cell>
          <cell r="K120">
            <v>1.7112000000000001</v>
          </cell>
          <cell r="L120">
            <v>7.7004000000000001</v>
          </cell>
        </row>
        <row r="121">
          <cell r="A121">
            <v>74712</v>
          </cell>
          <cell r="B121" t="str">
            <v>Tony's Smart Right Angle Wedge Pepp</v>
          </cell>
          <cell r="C121">
            <v>28.74</v>
          </cell>
          <cell r="D121">
            <v>96</v>
          </cell>
          <cell r="E121">
            <v>4.79</v>
          </cell>
          <cell r="F121" t="str">
            <v>B077</v>
          </cell>
          <cell r="G121" t="str">
            <v>100042/110244</v>
          </cell>
          <cell r="H121" t="str">
            <v>CHEESE MOZZ LM PART SKIM
UNFZ PROCESSR PK</v>
          </cell>
          <cell r="I121">
            <v>3.9</v>
          </cell>
          <cell r="J121">
            <v>0</v>
          </cell>
          <cell r="K121">
            <v>1.7112000000000001</v>
          </cell>
          <cell r="L121">
            <v>6.6736800000000001</v>
          </cell>
        </row>
        <row r="122">
          <cell r="A122">
            <v>74716</v>
          </cell>
          <cell r="B122" t="str">
            <v>Tony's SEW Sausage 100% Mozz</v>
          </cell>
          <cell r="C122">
            <v>23.5</v>
          </cell>
          <cell r="D122">
            <v>80</v>
          </cell>
          <cell r="E122">
            <v>4.7</v>
          </cell>
          <cell r="F122" t="str">
            <v>B077</v>
          </cell>
          <cell r="G122" t="str">
            <v>100042/110244</v>
          </cell>
          <cell r="H122" t="str">
            <v>CHEESE MOZZ LM PART SKIM
UNFZ PROCESSR PK</v>
          </cell>
          <cell r="I122">
            <v>5.7</v>
          </cell>
          <cell r="J122">
            <v>0</v>
          </cell>
          <cell r="K122">
            <v>1.7112000000000001</v>
          </cell>
          <cell r="L122">
            <v>9.7538400000000003</v>
          </cell>
        </row>
        <row r="123">
          <cell r="A123">
            <v>74793</v>
          </cell>
          <cell r="B123" t="str">
            <v>4x6 Cheese IW</v>
          </cell>
          <cell r="C123">
            <v>27</v>
          </cell>
          <cell r="D123">
            <v>96</v>
          </cell>
          <cell r="E123">
            <v>4.5</v>
          </cell>
          <cell r="F123" t="str">
            <v>B077</v>
          </cell>
          <cell r="G123" t="str">
            <v>100042/110244</v>
          </cell>
          <cell r="H123" t="str">
            <v>CHEESE MOZZ LM PART SKIM
UNFZ PROCESSR PK</v>
          </cell>
          <cell r="I123">
            <v>7.5</v>
          </cell>
          <cell r="J123">
            <v>0</v>
          </cell>
          <cell r="K123">
            <v>1.7112000000000001</v>
          </cell>
          <cell r="L123">
            <v>12.834</v>
          </cell>
        </row>
        <row r="124">
          <cell r="A124">
            <v>74794</v>
          </cell>
          <cell r="B124" t="str">
            <v>4x6 Cheese Bulk</v>
          </cell>
          <cell r="C124">
            <v>27</v>
          </cell>
          <cell r="D124">
            <v>96</v>
          </cell>
          <cell r="E124">
            <v>4.5</v>
          </cell>
          <cell r="F124" t="str">
            <v>B077</v>
          </cell>
          <cell r="G124" t="str">
            <v>100042/110244</v>
          </cell>
          <cell r="H124" t="str">
            <v>CHEESE MOZZ LM PART SKIM
UNFZ PROCESSR PK</v>
          </cell>
          <cell r="I124">
            <v>7.5</v>
          </cell>
          <cell r="J124">
            <v>0</v>
          </cell>
          <cell r="K124">
            <v>1.7112000000000001</v>
          </cell>
          <cell r="L124">
            <v>12.834</v>
          </cell>
        </row>
        <row r="125">
          <cell r="A125">
            <v>74801</v>
          </cell>
          <cell r="B125" t="str">
            <v>Whole Grain Deep Dish Pepp Pizza (TR)</v>
          </cell>
          <cell r="C125">
            <v>22.5</v>
          </cell>
          <cell r="D125">
            <v>60</v>
          </cell>
          <cell r="E125">
            <v>6</v>
          </cell>
          <cell r="F125" t="str">
            <v>B077</v>
          </cell>
          <cell r="G125" t="str">
            <v>100042/110244</v>
          </cell>
          <cell r="H125" t="str">
            <v>CHEESE MOZZ LM PART SKIM
UNFZ PROCESSR PK</v>
          </cell>
          <cell r="I125">
            <v>5.7</v>
          </cell>
          <cell r="J125">
            <v>0</v>
          </cell>
          <cell r="K125">
            <v>1.7112000000000001</v>
          </cell>
          <cell r="L125">
            <v>9.7538400000000003</v>
          </cell>
        </row>
        <row r="126">
          <cell r="A126">
            <v>74802</v>
          </cell>
          <cell r="B126" t="str">
            <v>Whole Grain Deep Dish Pepp Pizza Wraped (TR)</v>
          </cell>
          <cell r="C126">
            <v>22.5</v>
          </cell>
          <cell r="D126">
            <v>60</v>
          </cell>
          <cell r="E126">
            <v>6</v>
          </cell>
          <cell r="F126" t="str">
            <v>B077</v>
          </cell>
          <cell r="G126" t="str">
            <v>100042/110244</v>
          </cell>
          <cell r="H126" t="str">
            <v>CHEESE MOZZ LM PART SKIM
UNFZ PROCESSR PK</v>
          </cell>
          <cell r="I126">
            <v>5.7</v>
          </cell>
          <cell r="J126">
            <v>0</v>
          </cell>
          <cell r="K126">
            <v>1.7112000000000001</v>
          </cell>
          <cell r="L126">
            <v>9.7538400000000003</v>
          </cell>
        </row>
        <row r="127">
          <cell r="A127">
            <v>74803</v>
          </cell>
          <cell r="B127" t="str">
            <v>Whole Grain Deep Dish Chs Pizza  (TR)</v>
          </cell>
          <cell r="C127">
            <v>22.5</v>
          </cell>
          <cell r="D127">
            <v>60</v>
          </cell>
          <cell r="E127">
            <v>6</v>
          </cell>
          <cell r="F127" t="str">
            <v>B077</v>
          </cell>
          <cell r="G127" t="str">
            <v>100042/110244</v>
          </cell>
          <cell r="H127" t="str">
            <v>CHEESE MOZZ LM PART SKIM
UNFZ PROCESSR PK</v>
          </cell>
          <cell r="I127">
            <v>7.5</v>
          </cell>
          <cell r="J127">
            <v>0</v>
          </cell>
          <cell r="K127">
            <v>1.7112000000000001</v>
          </cell>
          <cell r="L127">
            <v>12.834</v>
          </cell>
        </row>
        <row r="128">
          <cell r="A128">
            <v>74804</v>
          </cell>
          <cell r="B128" t="str">
            <v>Whole Grain Deep Dish Chs Pizza Wrapd (TR)</v>
          </cell>
          <cell r="C128">
            <v>22.5</v>
          </cell>
          <cell r="D128">
            <v>60</v>
          </cell>
          <cell r="E128">
            <v>6</v>
          </cell>
          <cell r="F128" t="str">
            <v>B077</v>
          </cell>
          <cell r="G128" t="str">
            <v>100042/110244</v>
          </cell>
          <cell r="H128" t="str">
            <v>CHEESE MOZZ LM PART SKIM
UNFZ PROCESSR PK</v>
          </cell>
          <cell r="I128">
            <v>7.5</v>
          </cell>
          <cell r="J128">
            <v>0</v>
          </cell>
          <cell r="K128">
            <v>1.7112000000000001</v>
          </cell>
          <cell r="L128">
            <v>12.834</v>
          </cell>
        </row>
        <row r="129">
          <cell r="A129">
            <v>74805</v>
          </cell>
          <cell r="B129" t="str">
            <v>Rounded Edge Cheese Pizza (TR)</v>
          </cell>
          <cell r="C129">
            <v>26.25</v>
          </cell>
          <cell r="D129">
            <v>84</v>
          </cell>
          <cell r="E129">
            <v>5</v>
          </cell>
          <cell r="F129" t="str">
            <v>B077</v>
          </cell>
          <cell r="G129" t="str">
            <v>100042/110244</v>
          </cell>
          <cell r="H129" t="str">
            <v>CHEESE MOZZ LM PART SKIM
UNFZ PROCESSR PK</v>
          </cell>
          <cell r="I129">
            <v>10.5</v>
          </cell>
          <cell r="J129">
            <v>0</v>
          </cell>
          <cell r="K129">
            <v>1.7112000000000001</v>
          </cell>
          <cell r="L129">
            <v>17.967600000000001</v>
          </cell>
        </row>
        <row r="130">
          <cell r="A130">
            <v>74806</v>
          </cell>
          <cell r="B130" t="str">
            <v>Rounded Edge Wedge Chs Pizza Wrapped (TR)</v>
          </cell>
          <cell r="C130">
            <v>26.25</v>
          </cell>
          <cell r="D130">
            <v>84</v>
          </cell>
          <cell r="E130">
            <v>5</v>
          </cell>
          <cell r="F130" t="str">
            <v>B077</v>
          </cell>
          <cell r="G130" t="str">
            <v>100042/110244</v>
          </cell>
          <cell r="H130" t="str">
            <v>CHEESE MOZZ LM PART SKIM
UNFZ PROCESSR PK</v>
          </cell>
          <cell r="I130">
            <v>10.5</v>
          </cell>
          <cell r="J130">
            <v>0</v>
          </cell>
          <cell r="K130">
            <v>1.7112000000000001</v>
          </cell>
          <cell r="L130">
            <v>17.967600000000001</v>
          </cell>
        </row>
        <row r="131">
          <cell r="A131">
            <v>74807</v>
          </cell>
          <cell r="B131" t="str">
            <v>Rounded Edge Wedge Pepp Pizza (TR)</v>
          </cell>
          <cell r="C131">
            <v>26.25</v>
          </cell>
          <cell r="D131">
            <v>84</v>
          </cell>
          <cell r="E131">
            <v>5</v>
          </cell>
          <cell r="F131" t="str">
            <v>B077</v>
          </cell>
          <cell r="G131" t="str">
            <v>100042/110244</v>
          </cell>
          <cell r="H131" t="str">
            <v>CHEESE MOZZ LM PART SKIM
UNFZ PROCESSR PK</v>
          </cell>
          <cell r="I131">
            <v>8.98</v>
          </cell>
          <cell r="J131">
            <v>0</v>
          </cell>
          <cell r="K131">
            <v>1.7112000000000001</v>
          </cell>
          <cell r="L131">
            <v>15.366576000000002</v>
          </cell>
        </row>
        <row r="132">
          <cell r="A132">
            <v>74808</v>
          </cell>
          <cell r="B132" t="str">
            <v>Rounded Edge Wedge Pepp Pizza Wrapd (TR)</v>
          </cell>
          <cell r="C132">
            <v>26.25</v>
          </cell>
          <cell r="D132">
            <v>84</v>
          </cell>
          <cell r="E132">
            <v>5</v>
          </cell>
          <cell r="F132" t="str">
            <v>B077</v>
          </cell>
          <cell r="G132" t="str">
            <v>100042/110244</v>
          </cell>
          <cell r="H132" t="str">
            <v>CHEESE MOZZ LM PART SKIM
UNFZ PROCESSR PK</v>
          </cell>
          <cell r="I132">
            <v>8.98</v>
          </cell>
          <cell r="J132">
            <v>0</v>
          </cell>
          <cell r="K132">
            <v>1.7112000000000001</v>
          </cell>
          <cell r="L132">
            <v>15.366576000000002</v>
          </cell>
        </row>
        <row r="133">
          <cell r="A133">
            <v>74809</v>
          </cell>
          <cell r="B133" t="str">
            <v>Turkey Sausage Pizza (TR)</v>
          </cell>
          <cell r="C133">
            <v>19.75</v>
          </cell>
          <cell r="D133">
            <v>100</v>
          </cell>
          <cell r="E133">
            <v>3.16</v>
          </cell>
          <cell r="F133" t="str">
            <v>B077</v>
          </cell>
          <cell r="G133" t="str">
            <v>100042/110244</v>
          </cell>
          <cell r="H133" t="str">
            <v>CHEESE MOZZ LM PART SKIM
UNFZ PROCESSR PK</v>
          </cell>
          <cell r="I133">
            <v>3.81</v>
          </cell>
          <cell r="J133">
            <v>0</v>
          </cell>
          <cell r="K133">
            <v>1.7112000000000001</v>
          </cell>
          <cell r="L133">
            <v>6.5196719999999999</v>
          </cell>
        </row>
        <row r="134">
          <cell r="A134">
            <v>74810</v>
          </cell>
          <cell r="B134" t="str">
            <v>Turkey Sausage Pizza Wrapd (TR)</v>
          </cell>
          <cell r="C134">
            <v>19.75</v>
          </cell>
          <cell r="D134">
            <v>100</v>
          </cell>
          <cell r="E134">
            <v>3.16</v>
          </cell>
          <cell r="F134" t="str">
            <v>B077</v>
          </cell>
          <cell r="G134" t="str">
            <v>100042/110244</v>
          </cell>
          <cell r="H134" t="str">
            <v>CHEESE MOZZ LM PART SKIM
UNFZ PROCESSR PK</v>
          </cell>
          <cell r="I134">
            <v>3.81</v>
          </cell>
          <cell r="J134">
            <v>0</v>
          </cell>
          <cell r="K134">
            <v>1.7112000000000001</v>
          </cell>
          <cell r="L134">
            <v>6.5196719999999999</v>
          </cell>
        </row>
        <row r="135">
          <cell r="A135">
            <v>74811</v>
          </cell>
          <cell r="B135" t="str">
            <v>3x8 Garlic Cheese Toast (TR)</v>
          </cell>
          <cell r="C135">
            <v>16.05</v>
          </cell>
          <cell r="D135">
            <v>48</v>
          </cell>
          <cell r="E135">
            <v>5.35</v>
          </cell>
          <cell r="F135" t="str">
            <v>B077</v>
          </cell>
          <cell r="G135" t="str">
            <v>100042/110244</v>
          </cell>
          <cell r="H135" t="str">
            <v>CHEESE MOZZ LM PART SKIM
UNFZ PROCESSR PK</v>
          </cell>
          <cell r="I135">
            <v>6</v>
          </cell>
          <cell r="J135">
            <v>0</v>
          </cell>
          <cell r="K135">
            <v>1.7112000000000001</v>
          </cell>
          <cell r="L135">
            <v>10.267200000000001</v>
          </cell>
        </row>
        <row r="136">
          <cell r="A136">
            <v>74812</v>
          </cell>
          <cell r="B136" t="str">
            <v>3x8 Garlic Cheese Toast Wrapped (TR)</v>
          </cell>
          <cell r="C136">
            <v>16.05</v>
          </cell>
          <cell r="D136">
            <v>48</v>
          </cell>
          <cell r="E136">
            <v>5.35</v>
          </cell>
          <cell r="F136" t="str">
            <v>B077</v>
          </cell>
          <cell r="G136" t="str">
            <v>100042/110244</v>
          </cell>
          <cell r="H136" t="str">
            <v>CHEESE MOZZ LM PART SKIM
UNFZ PROCESSR PK</v>
          </cell>
          <cell r="I136">
            <v>6</v>
          </cell>
          <cell r="J136">
            <v>0</v>
          </cell>
          <cell r="K136">
            <v>1.7112000000000001</v>
          </cell>
          <cell r="L136">
            <v>10.267200000000001</v>
          </cell>
        </row>
        <row r="137">
          <cell r="A137">
            <v>74813</v>
          </cell>
          <cell r="B137" t="str">
            <v>3x5 Garlic Cheese Toast (TR)</v>
          </cell>
          <cell r="C137">
            <v>15.19</v>
          </cell>
          <cell r="D137">
            <v>90</v>
          </cell>
          <cell r="E137">
            <v>2.7</v>
          </cell>
          <cell r="F137" t="str">
            <v>B077</v>
          </cell>
          <cell r="G137" t="str">
            <v>100042/110244</v>
          </cell>
          <cell r="H137" t="str">
            <v>CHEESE MOZZ LM PART SKIM
UNFZ PROCESSR PK</v>
          </cell>
          <cell r="I137">
            <v>5.63</v>
          </cell>
          <cell r="J137">
            <v>0</v>
          </cell>
          <cell r="K137">
            <v>1.7112000000000001</v>
          </cell>
          <cell r="L137">
            <v>9.6340559999999993</v>
          </cell>
        </row>
        <row r="138">
          <cell r="A138">
            <v>74814</v>
          </cell>
          <cell r="B138" t="str">
            <v>3x5 Garlic Cheese Toast Wrapped (TR)</v>
          </cell>
          <cell r="C138">
            <v>15.19</v>
          </cell>
          <cell r="D138">
            <v>90</v>
          </cell>
          <cell r="E138">
            <v>2.7</v>
          </cell>
          <cell r="F138" t="str">
            <v>B077</v>
          </cell>
          <cell r="G138" t="str">
            <v>100042/110244</v>
          </cell>
          <cell r="H138" t="str">
            <v>CHEESE MOZZ LM PART SKIM
UNFZ PROCESSR PK</v>
          </cell>
          <cell r="I138">
            <v>5.63</v>
          </cell>
          <cell r="J138">
            <v>0</v>
          </cell>
          <cell r="K138">
            <v>1.7112000000000001</v>
          </cell>
          <cell r="L138">
            <v>9.6340559999999993</v>
          </cell>
        </row>
        <row r="139">
          <cell r="A139">
            <v>74815</v>
          </cell>
          <cell r="B139" t="str">
            <v>French Bread Pepp Pizza Wrapped (TR)</v>
          </cell>
          <cell r="C139">
            <v>18.75</v>
          </cell>
          <cell r="D139">
            <v>60</v>
          </cell>
          <cell r="E139">
            <v>5</v>
          </cell>
          <cell r="F139" t="str">
            <v>B077</v>
          </cell>
          <cell r="G139" t="str">
            <v>100042/110244</v>
          </cell>
          <cell r="H139" t="str">
            <v>CHEESE MOZZ LM PART SKIM
UNFZ PROCESSR PK</v>
          </cell>
          <cell r="I139">
            <v>5.7</v>
          </cell>
          <cell r="J139">
            <v>0</v>
          </cell>
          <cell r="K139">
            <v>1.7112000000000001</v>
          </cell>
          <cell r="L139">
            <v>9.7538400000000003</v>
          </cell>
        </row>
        <row r="140">
          <cell r="A140">
            <v>74816</v>
          </cell>
          <cell r="B140" t="str">
            <v>4x6 Cheese Pizza Wrapped (TR)</v>
          </cell>
          <cell r="C140">
            <v>30</v>
          </cell>
          <cell r="D140">
            <v>96</v>
          </cell>
          <cell r="E140">
            <v>5</v>
          </cell>
          <cell r="F140" t="str">
            <v>B077</v>
          </cell>
          <cell r="G140" t="str">
            <v>100042/110244</v>
          </cell>
          <cell r="H140" t="str">
            <v>CHEESE MOZZ LM PART SKIM
UNFZ PROCESSR PK</v>
          </cell>
          <cell r="I140">
            <v>12</v>
          </cell>
          <cell r="J140">
            <v>0</v>
          </cell>
          <cell r="K140">
            <v>1.7112000000000001</v>
          </cell>
          <cell r="L140">
            <v>20.534400000000002</v>
          </cell>
        </row>
        <row r="141">
          <cell r="A141">
            <v>74817</v>
          </cell>
          <cell r="B141" t="str">
            <v>Pepperoni Pizza Bagel</v>
          </cell>
          <cell r="C141">
            <v>28.61</v>
          </cell>
          <cell r="D141">
            <v>84</v>
          </cell>
          <cell r="E141">
            <v>5.45</v>
          </cell>
          <cell r="F141" t="str">
            <v>B077</v>
          </cell>
          <cell r="G141" t="str">
            <v>100042/110244</v>
          </cell>
          <cell r="H141" t="str">
            <v>CHEESE MOZZ LM PART SKIM
UNFZ PROCESSR PK</v>
          </cell>
          <cell r="I141">
            <v>7.98</v>
          </cell>
          <cell r="J141">
            <v>0</v>
          </cell>
          <cell r="K141">
            <v>1.7112000000000001</v>
          </cell>
          <cell r="L141">
            <v>13.655376</v>
          </cell>
        </row>
        <row r="142">
          <cell r="A142">
            <v>74833</v>
          </cell>
          <cell r="B142" t="str">
            <v>4x6 Cheese Pizza Wrapped (TR)</v>
          </cell>
          <cell r="C142">
            <v>30</v>
          </cell>
          <cell r="D142">
            <v>96</v>
          </cell>
          <cell r="E142">
            <v>5</v>
          </cell>
          <cell r="F142" t="str">
            <v>B077</v>
          </cell>
          <cell r="G142" t="str">
            <v>100042/110244</v>
          </cell>
          <cell r="H142" t="str">
            <v>CHEESE MOZZ LM PART SKIM
UNFZ PROCESSR PK</v>
          </cell>
          <cell r="I142">
            <v>12</v>
          </cell>
          <cell r="J142">
            <v>0</v>
          </cell>
          <cell r="K142">
            <v>1.7112000000000001</v>
          </cell>
          <cell r="L142">
            <v>20.534400000000002</v>
          </cell>
        </row>
        <row r="143">
          <cell r="A143">
            <v>74834</v>
          </cell>
          <cell r="B143" t="str">
            <v>Cheese Wedge Pizza (TR)</v>
          </cell>
          <cell r="C143">
            <v>27</v>
          </cell>
          <cell r="D143">
            <v>96</v>
          </cell>
          <cell r="E143">
            <v>4.5</v>
          </cell>
          <cell r="F143" t="str">
            <v>B077</v>
          </cell>
          <cell r="G143" t="str">
            <v>100042/110244</v>
          </cell>
          <cell r="H143" t="str">
            <v>CHEESE MOZZ LM PART SKIM
UNFZ PROCESSR PK</v>
          </cell>
          <cell r="I143">
            <v>9</v>
          </cell>
          <cell r="J143">
            <v>0</v>
          </cell>
          <cell r="K143">
            <v>1.7112000000000001</v>
          </cell>
          <cell r="L143">
            <v>15.4008</v>
          </cell>
        </row>
        <row r="144">
          <cell r="A144">
            <v>74835</v>
          </cell>
          <cell r="B144" t="str">
            <v>Tony's Pizza Strip 3.1 oz Pepp Bulk</v>
          </cell>
          <cell r="C144">
            <v>9.3000000000000007</v>
          </cell>
          <cell r="D144">
            <v>48</v>
          </cell>
          <cell r="E144">
            <v>3.1</v>
          </cell>
          <cell r="F144" t="str">
            <v>B077</v>
          </cell>
          <cell r="G144" t="str">
            <v>100042/110244</v>
          </cell>
          <cell r="H144" t="str">
            <v>CHEESE MOZZ LM PART SKIM
UNFZ PROCESSR PK</v>
          </cell>
          <cell r="I144">
            <v>1.26</v>
          </cell>
          <cell r="J144">
            <v>0</v>
          </cell>
          <cell r="K144">
            <v>1.7112000000000001</v>
          </cell>
          <cell r="L144">
            <v>2.1561120000000003</v>
          </cell>
        </row>
        <row r="145">
          <cell r="A145">
            <v>74836</v>
          </cell>
          <cell r="B145" t="str">
            <v>Tony's Pizza Strip 3.1 oz Pepp IW</v>
          </cell>
          <cell r="C145">
            <v>9.3000000000000007</v>
          </cell>
          <cell r="D145">
            <v>48</v>
          </cell>
          <cell r="E145">
            <v>3.1</v>
          </cell>
          <cell r="F145" t="str">
            <v>B077</v>
          </cell>
          <cell r="G145" t="str">
            <v>100042/110244</v>
          </cell>
          <cell r="H145" t="str">
            <v>CHEESE MOZZ LM PART SKIM
UNFZ PROCESSR PK</v>
          </cell>
          <cell r="I145">
            <v>1.26</v>
          </cell>
          <cell r="J145">
            <v>0</v>
          </cell>
          <cell r="K145">
            <v>1.7112000000000001</v>
          </cell>
          <cell r="L145">
            <v>2.1561120000000003</v>
          </cell>
        </row>
        <row r="146">
          <cell r="A146">
            <v>74837</v>
          </cell>
          <cell r="B146" t="str">
            <v>Tony's Stuffed Sandwich turkey Pepp Bulk-revised</v>
          </cell>
          <cell r="C146">
            <v>13.38</v>
          </cell>
          <cell r="D146">
            <v>48</v>
          </cell>
          <cell r="E146">
            <v>4.46</v>
          </cell>
          <cell r="F146" t="str">
            <v>B077</v>
          </cell>
          <cell r="G146" t="str">
            <v>100042/110244</v>
          </cell>
          <cell r="H146" t="str">
            <v>CHEESE MOZZ LM PART SKIM
UNFZ PROCESSR PK</v>
          </cell>
          <cell r="I146">
            <v>2.65</v>
          </cell>
          <cell r="J146">
            <v>0</v>
          </cell>
          <cell r="K146">
            <v>1.7112000000000001</v>
          </cell>
          <cell r="L146">
            <v>4.5346799999999998</v>
          </cell>
        </row>
        <row r="147">
          <cell r="A147">
            <v>74838</v>
          </cell>
          <cell r="B147" t="str">
            <v>Tony's Stuff Sandwich Turkey Pepp IW-revised</v>
          </cell>
          <cell r="C147">
            <v>6.69</v>
          </cell>
          <cell r="D147">
            <v>24</v>
          </cell>
          <cell r="E147">
            <v>4.46</v>
          </cell>
          <cell r="F147" t="str">
            <v>B077</v>
          </cell>
          <cell r="G147" t="str">
            <v>100042/110244</v>
          </cell>
          <cell r="H147" t="str">
            <v>CHEESE MOZZ LM PART SKIM
UNFZ PROCESSR PK</v>
          </cell>
          <cell r="I147">
            <v>1.32</v>
          </cell>
          <cell r="J147">
            <v>0</v>
          </cell>
          <cell r="K147">
            <v>1.7112000000000001</v>
          </cell>
          <cell r="L147">
            <v>2.2587840000000003</v>
          </cell>
        </row>
        <row r="148">
          <cell r="A148">
            <v>78329</v>
          </cell>
          <cell r="B148" t="str">
            <v>Tony's WG 4x6 Thin Crust 4x6 Pepp IW</v>
          </cell>
          <cell r="C148">
            <v>30</v>
          </cell>
          <cell r="D148">
            <v>96</v>
          </cell>
          <cell r="E148">
            <v>5</v>
          </cell>
          <cell r="F148" t="str">
            <v>B077</v>
          </cell>
          <cell r="G148" t="str">
            <v>100042/110244</v>
          </cell>
          <cell r="H148" t="str">
            <v>CHEESE MOZZ LM PART SKIM
UNFZ PROCESSR PK</v>
          </cell>
          <cell r="I148">
            <v>10.26</v>
          </cell>
          <cell r="J148">
            <v>0</v>
          </cell>
          <cell r="K148">
            <v>1.7112000000000001</v>
          </cell>
          <cell r="L148">
            <v>17.556912000000001</v>
          </cell>
        </row>
        <row r="149">
          <cell r="A149">
            <v>78330</v>
          </cell>
          <cell r="B149" t="str">
            <v>Tony's WG Classic Wedge WG Pepp IW</v>
          </cell>
          <cell r="C149">
            <v>30.06</v>
          </cell>
          <cell r="D149">
            <v>96</v>
          </cell>
          <cell r="E149">
            <v>5.01</v>
          </cell>
          <cell r="F149" t="str">
            <v>B077</v>
          </cell>
          <cell r="G149" t="str">
            <v>100042/110244</v>
          </cell>
          <cell r="H149" t="str">
            <v>CHEESE MOZZ LM PART SKIM
UNFZ PROCESSR PK</v>
          </cell>
          <cell r="I149">
            <v>10.26</v>
          </cell>
          <cell r="J149">
            <v>0</v>
          </cell>
          <cell r="K149">
            <v>1.7112000000000001</v>
          </cell>
          <cell r="L149">
            <v>17.556912000000001</v>
          </cell>
        </row>
        <row r="150">
          <cell r="A150">
            <v>78331</v>
          </cell>
          <cell r="B150" t="str">
            <v>Tony's WG 6" French Bread Cheese</v>
          </cell>
          <cell r="C150">
            <v>18.75</v>
          </cell>
          <cell r="D150">
            <v>60</v>
          </cell>
          <cell r="E150">
            <v>5</v>
          </cell>
          <cell r="F150" t="str">
            <v>B077</v>
          </cell>
          <cell r="G150" t="str">
            <v>100042/110244</v>
          </cell>
          <cell r="H150" t="str">
            <v>CHEESE MOZZ LM PART SKIM
UNFZ PROCESSR PK</v>
          </cell>
          <cell r="I150">
            <v>7.69</v>
          </cell>
          <cell r="J150">
            <v>0</v>
          </cell>
          <cell r="K150">
            <v>1.7112000000000001</v>
          </cell>
          <cell r="L150">
            <v>13.159128000000001</v>
          </cell>
        </row>
        <row r="151">
          <cell r="A151">
            <v>78352</v>
          </cell>
          <cell r="B151" t="str">
            <v>3x4 Turkey Sausage Breakfast Squares</v>
          </cell>
          <cell r="C151">
            <v>24.05</v>
          </cell>
          <cell r="D151">
            <v>128</v>
          </cell>
          <cell r="E151">
            <v>3.01</v>
          </cell>
          <cell r="F151" t="str">
            <v>B077</v>
          </cell>
          <cell r="G151" t="str">
            <v>100042/110244</v>
          </cell>
          <cell r="H151" t="str">
            <v>CHEESE MOZZ LM PART SKIM
UNFZ PROCESSR PK</v>
          </cell>
          <cell r="I151">
            <v>2.36</v>
          </cell>
          <cell r="J151">
            <v>0</v>
          </cell>
          <cell r="K151">
            <v>1.7112000000000001</v>
          </cell>
          <cell r="L151">
            <v>4.0384320000000002</v>
          </cell>
        </row>
        <row r="152">
          <cell r="A152">
            <v>78353</v>
          </cell>
          <cell r="B152" t="str">
            <v>3x4 LS Bacon Scramble Squares</v>
          </cell>
          <cell r="C152">
            <v>23.6</v>
          </cell>
          <cell r="D152">
            <v>128</v>
          </cell>
          <cell r="E152">
            <v>2.95</v>
          </cell>
          <cell r="F152" t="str">
            <v>B077</v>
          </cell>
          <cell r="G152" t="str">
            <v>100042/110244</v>
          </cell>
          <cell r="H152" t="str">
            <v>CHEESE MOZZ LM PART SKIM
UNFZ PROCESSR PK</v>
          </cell>
          <cell r="I152">
            <v>5.23</v>
          </cell>
          <cell r="J152">
            <v>0</v>
          </cell>
          <cell r="K152">
            <v>1.7112000000000001</v>
          </cell>
          <cell r="L152">
            <v>8.9495760000000004</v>
          </cell>
        </row>
        <row r="153">
          <cell r="A153">
            <v>78354</v>
          </cell>
          <cell r="B153" t="str">
            <v>7" 51% WG Rising Crust Cheese- update bom</v>
          </cell>
          <cell r="C153">
            <v>21.81</v>
          </cell>
          <cell r="D153">
            <v>48</v>
          </cell>
          <cell r="E153">
            <v>7.27</v>
          </cell>
          <cell r="F153" t="str">
            <v>B077</v>
          </cell>
          <cell r="G153" t="str">
            <v>100042/110244</v>
          </cell>
          <cell r="H153" t="str">
            <v>CHEESE MOZZ LM PART SKIM
UNFZ PROCESSR PK</v>
          </cell>
          <cell r="I153">
            <v>6</v>
          </cell>
          <cell r="J153">
            <v>0</v>
          </cell>
          <cell r="K153">
            <v>1.7112000000000001</v>
          </cell>
          <cell r="L153">
            <v>10.267200000000001</v>
          </cell>
        </row>
        <row r="154">
          <cell r="A154">
            <v>78355</v>
          </cell>
          <cell r="B154" t="str">
            <v>7" 51% WG Rising Crust Pepp-update bom</v>
          </cell>
          <cell r="C154">
            <v>21.9</v>
          </cell>
          <cell r="D154">
            <v>48</v>
          </cell>
          <cell r="E154">
            <v>7.3</v>
          </cell>
          <cell r="F154" t="str">
            <v>B077</v>
          </cell>
          <cell r="G154" t="str">
            <v>100042/110244</v>
          </cell>
          <cell r="H154" t="str">
            <v>CHEESE MOZZ LM PART SKIM
UNFZ PROCESSR PK</v>
          </cell>
          <cell r="I154">
            <v>5.25</v>
          </cell>
          <cell r="J154">
            <v>0</v>
          </cell>
          <cell r="K154">
            <v>1.7112000000000001</v>
          </cell>
          <cell r="L154">
            <v>8.9838000000000005</v>
          </cell>
        </row>
        <row r="155">
          <cell r="A155">
            <v>78356</v>
          </cell>
          <cell r="B155" t="str">
            <v>6" Cheese 51% Whole Grain</v>
          </cell>
          <cell r="C155">
            <v>18.41</v>
          </cell>
          <cell r="D155">
            <v>60</v>
          </cell>
          <cell r="E155">
            <v>4.91</v>
          </cell>
          <cell r="F155" t="str">
            <v>B077</v>
          </cell>
          <cell r="G155" t="str">
            <v>100042/110244</v>
          </cell>
          <cell r="H155" t="str">
            <v>CHEESE MOZZ LM PART SKIM
UNFZ PROCESSR PK</v>
          </cell>
          <cell r="I155">
            <v>4.0199999999999996</v>
          </cell>
          <cell r="J155">
            <v>0</v>
          </cell>
          <cell r="K155">
            <v>1.7112000000000001</v>
          </cell>
          <cell r="L155">
            <v>6.8790239999999994</v>
          </cell>
        </row>
        <row r="156">
          <cell r="A156">
            <v>78357</v>
          </cell>
          <cell r="B156" t="str">
            <v>6" Pepperoni 51% Whole Grain</v>
          </cell>
          <cell r="C156">
            <v>18.38</v>
          </cell>
          <cell r="D156">
            <v>60</v>
          </cell>
          <cell r="E156">
            <v>4.9000000000000004</v>
          </cell>
          <cell r="F156" t="str">
            <v>B077</v>
          </cell>
          <cell r="G156" t="str">
            <v>100042/110244</v>
          </cell>
          <cell r="H156" t="str">
            <v>CHEESE MOZZ LM PART SKIM
UNFZ PROCESSR PK</v>
          </cell>
          <cell r="I156">
            <v>4.2699999999999996</v>
          </cell>
          <cell r="J156">
            <v>0</v>
          </cell>
          <cell r="K156">
            <v>1.7112000000000001</v>
          </cell>
          <cell r="L156">
            <v>7.3068239999999998</v>
          </cell>
        </row>
        <row r="157">
          <cell r="A157">
            <v>78358</v>
          </cell>
          <cell r="B157" t="str">
            <v>6" Sausage 51% Whole Grain</v>
          </cell>
          <cell r="C157">
            <v>18.75</v>
          </cell>
          <cell r="D157">
            <v>60</v>
          </cell>
          <cell r="E157">
            <v>5</v>
          </cell>
          <cell r="F157" t="str">
            <v>B077</v>
          </cell>
          <cell r="G157" t="str">
            <v>100042/110244</v>
          </cell>
          <cell r="H157" t="str">
            <v>CHEESE MOZZ LM PART SKIM
UNFZ PROCESSR PK</v>
          </cell>
          <cell r="I157">
            <v>2.5299999999999998</v>
          </cell>
          <cell r="J157">
            <v>0</v>
          </cell>
          <cell r="K157">
            <v>1.7112000000000001</v>
          </cell>
          <cell r="L157">
            <v>4.3293359999999996</v>
          </cell>
        </row>
        <row r="158">
          <cell r="A158">
            <v>78359</v>
          </cell>
          <cell r="B158" t="str">
            <v>6" MultiCheese 51% Whole Grain</v>
          </cell>
          <cell r="C158">
            <v>15.98</v>
          </cell>
          <cell r="D158">
            <v>60</v>
          </cell>
          <cell r="E158">
            <v>4.26</v>
          </cell>
          <cell r="F158" t="str">
            <v>B077</v>
          </cell>
          <cell r="G158" t="str">
            <v>100042/110244</v>
          </cell>
          <cell r="H158" t="str">
            <v>CHEESE MOZZ LM PART SKIM
UNFZ PROCESSR PK</v>
          </cell>
          <cell r="I158">
            <v>4.96</v>
          </cell>
          <cell r="J158">
            <v>0</v>
          </cell>
          <cell r="K158">
            <v>1.7112000000000001</v>
          </cell>
          <cell r="L158">
            <v>8.4875520000000009</v>
          </cell>
        </row>
        <row r="159">
          <cell r="A159">
            <v>78360</v>
          </cell>
          <cell r="B159" t="str">
            <v>6" Pepp 51% Whole Grain IW</v>
          </cell>
          <cell r="C159">
            <v>18.38</v>
          </cell>
          <cell r="D159">
            <v>60</v>
          </cell>
          <cell r="E159">
            <v>4.9000000000000004</v>
          </cell>
          <cell r="F159" t="str">
            <v>B077</v>
          </cell>
          <cell r="G159" t="str">
            <v>100042/110244</v>
          </cell>
          <cell r="H159" t="str">
            <v>CHEESE MOZZ LM PART SKIM
UNFZ PROCESSR PK</v>
          </cell>
          <cell r="I159">
            <v>4.2699999999999996</v>
          </cell>
          <cell r="J159">
            <v>0</v>
          </cell>
          <cell r="K159">
            <v>1.7112000000000001</v>
          </cell>
          <cell r="L159">
            <v>7.3068239999999998</v>
          </cell>
        </row>
        <row r="160">
          <cell r="A160">
            <v>78361</v>
          </cell>
          <cell r="B160" t="str">
            <v>6" MultiCheese 51% Whole Grain IW</v>
          </cell>
          <cell r="C160">
            <v>15.98</v>
          </cell>
          <cell r="D160">
            <v>60</v>
          </cell>
          <cell r="E160">
            <v>4.26</v>
          </cell>
          <cell r="F160" t="str">
            <v>B077</v>
          </cell>
          <cell r="G160" t="str">
            <v>100042/110244</v>
          </cell>
          <cell r="H160" t="str">
            <v>CHEESE MOZZ LM PART SKIM
UNFZ PROCESSR PK</v>
          </cell>
          <cell r="I160">
            <v>4.96</v>
          </cell>
          <cell r="J160">
            <v>0</v>
          </cell>
          <cell r="K160">
            <v>1.7112000000000001</v>
          </cell>
          <cell r="L160">
            <v>8.4875520000000009</v>
          </cell>
        </row>
        <row r="161">
          <cell r="A161">
            <v>78362</v>
          </cell>
          <cell r="B161" t="str">
            <v>Turkey Sausage Bagel (Red Sauce)</v>
          </cell>
          <cell r="C161">
            <v>15.9</v>
          </cell>
          <cell r="D161">
            <v>96</v>
          </cell>
          <cell r="E161">
            <v>2.65</v>
          </cell>
          <cell r="F161" t="str">
            <v>B077</v>
          </cell>
          <cell r="G161" t="str">
            <v>100042/110244</v>
          </cell>
          <cell r="H161" t="str">
            <v>CHEESE MOZZ LM PART SKIM
UNFZ PROCESSR PK</v>
          </cell>
          <cell r="I161">
            <v>3.96</v>
          </cell>
          <cell r="J161">
            <v>0</v>
          </cell>
          <cell r="K161">
            <v>1.7112000000000001</v>
          </cell>
          <cell r="L161">
            <v>6.7763520000000002</v>
          </cell>
        </row>
        <row r="162">
          <cell r="A162">
            <v>78363</v>
          </cell>
          <cell r="B162" t="str">
            <v>Turkey Sausage Bagel (White Sauce)</v>
          </cell>
          <cell r="C162">
            <v>15.72</v>
          </cell>
          <cell r="D162">
            <v>96</v>
          </cell>
          <cell r="E162">
            <v>2.62</v>
          </cell>
          <cell r="F162" t="str">
            <v>B077</v>
          </cell>
          <cell r="G162" t="str">
            <v>100042/110244</v>
          </cell>
          <cell r="H162" t="str">
            <v>CHEESE MOZZ LM PART SKIM
UNFZ PROCESSR PK</v>
          </cell>
          <cell r="I162">
            <v>4.08</v>
          </cell>
          <cell r="J162">
            <v>0</v>
          </cell>
          <cell r="K162">
            <v>1.7112000000000001</v>
          </cell>
          <cell r="L162">
            <v>6.9816960000000003</v>
          </cell>
        </row>
        <row r="163">
          <cell r="A163">
            <v>78364</v>
          </cell>
          <cell r="B163" t="str">
            <v>4" Galaxy Cheese Bulk</v>
          </cell>
          <cell r="C163">
            <v>20.48</v>
          </cell>
          <cell r="D163">
            <v>72</v>
          </cell>
          <cell r="E163">
            <v>4.55</v>
          </cell>
          <cell r="F163" t="str">
            <v>B077</v>
          </cell>
          <cell r="G163" t="str">
            <v>100042/110244</v>
          </cell>
          <cell r="H163" t="str">
            <v>CHEESE MOZZ LM PART SKIM
UNFZ PROCESSR PK</v>
          </cell>
          <cell r="I163">
            <v>6.75</v>
          </cell>
          <cell r="J163">
            <v>0</v>
          </cell>
          <cell r="K163">
            <v>1.7112000000000001</v>
          </cell>
          <cell r="L163">
            <v>11.550600000000001</v>
          </cell>
        </row>
        <row r="164">
          <cell r="A164">
            <v>78365</v>
          </cell>
          <cell r="B164" t="str">
            <v>4" Galaxy Pepperoni Bulk</v>
          </cell>
          <cell r="C164">
            <v>20.48</v>
          </cell>
          <cell r="D164">
            <v>72</v>
          </cell>
          <cell r="E164">
            <v>4.55</v>
          </cell>
          <cell r="F164" t="str">
            <v>B077</v>
          </cell>
          <cell r="G164" t="str">
            <v>100042/110244</v>
          </cell>
          <cell r="H164" t="str">
            <v>CHEESE MOZZ LM PART SKIM
UNFZ PROCESSR PK</v>
          </cell>
          <cell r="I164">
            <v>5.4</v>
          </cell>
          <cell r="J164">
            <v>0</v>
          </cell>
          <cell r="K164">
            <v>1.7112000000000001</v>
          </cell>
          <cell r="L164">
            <v>9.2404800000000016</v>
          </cell>
        </row>
        <row r="165">
          <cell r="A165">
            <v>78366</v>
          </cell>
          <cell r="B165" t="str">
            <v>4" Galaxy Cheese IW</v>
          </cell>
          <cell r="C165">
            <v>20.48</v>
          </cell>
          <cell r="D165">
            <v>72</v>
          </cell>
          <cell r="E165">
            <v>4.55</v>
          </cell>
          <cell r="F165" t="str">
            <v>B077</v>
          </cell>
          <cell r="G165" t="str">
            <v>100042/110244</v>
          </cell>
          <cell r="H165" t="str">
            <v>CHEESE MOZZ LM PART SKIM
UNFZ PROCESSR PK</v>
          </cell>
          <cell r="I165">
            <v>6.75</v>
          </cell>
          <cell r="J165">
            <v>0</v>
          </cell>
          <cell r="K165">
            <v>1.7112000000000001</v>
          </cell>
          <cell r="L165">
            <v>11.550600000000001</v>
          </cell>
        </row>
        <row r="166">
          <cell r="A166">
            <v>78367</v>
          </cell>
          <cell r="B166" t="str">
            <v>4" Galaxy Pepperoni IW</v>
          </cell>
          <cell r="C166">
            <v>20.48</v>
          </cell>
          <cell r="D166">
            <v>72</v>
          </cell>
          <cell r="E166">
            <v>4.55</v>
          </cell>
          <cell r="F166" t="str">
            <v>B077</v>
          </cell>
          <cell r="G166" t="str">
            <v>100042/110244</v>
          </cell>
          <cell r="H166" t="str">
            <v>CHEESE MOZZ LM PART SKIM
UNFZ PROCESSR PK</v>
          </cell>
          <cell r="I166">
            <v>5.4</v>
          </cell>
          <cell r="J166">
            <v>0</v>
          </cell>
          <cell r="K166">
            <v>1.7112000000000001</v>
          </cell>
          <cell r="L166">
            <v>9.2404800000000016</v>
          </cell>
        </row>
        <row r="167">
          <cell r="A167">
            <v>78368</v>
          </cell>
          <cell r="B167" t="str">
            <v>5" Deep Dish Cheese Bulk</v>
          </cell>
          <cell r="C167">
            <v>21.94</v>
          </cell>
          <cell r="D167">
            <v>60</v>
          </cell>
          <cell r="E167">
            <v>5.85</v>
          </cell>
          <cell r="F167" t="str">
            <v>B077</v>
          </cell>
          <cell r="G167" t="str">
            <v>100042/110244</v>
          </cell>
          <cell r="H167" t="str">
            <v>CHEESE MOZZ LM PART SKIM
UNFZ PROCESSR PK</v>
          </cell>
          <cell r="I167">
            <v>5.63</v>
          </cell>
          <cell r="J167">
            <v>0</v>
          </cell>
          <cell r="K167">
            <v>1.7112000000000001</v>
          </cell>
          <cell r="L167">
            <v>9.6340559999999993</v>
          </cell>
        </row>
        <row r="168">
          <cell r="A168">
            <v>78369</v>
          </cell>
          <cell r="B168" t="str">
            <v>5" Deep Dish Pepp Bulk</v>
          </cell>
          <cell r="C168">
            <v>21.94</v>
          </cell>
          <cell r="D168">
            <v>60</v>
          </cell>
          <cell r="E168">
            <v>5.85</v>
          </cell>
          <cell r="F168" t="str">
            <v>B077</v>
          </cell>
          <cell r="G168" t="str">
            <v>100042/110244</v>
          </cell>
          <cell r="H168" t="str">
            <v>CHEESE MOZZ LM PART SKIM
UNFZ PROCESSR PK</v>
          </cell>
          <cell r="I168">
            <v>4.3099999999999996</v>
          </cell>
          <cell r="J168">
            <v>0</v>
          </cell>
          <cell r="K168">
            <v>1.7112000000000001</v>
          </cell>
          <cell r="L168">
            <v>7.3752719999999998</v>
          </cell>
        </row>
        <row r="169">
          <cell r="A169">
            <v>78370</v>
          </cell>
          <cell r="B169" t="str">
            <v>5" Deep Dish Cheese IW</v>
          </cell>
          <cell r="C169">
            <v>21.94</v>
          </cell>
          <cell r="D169">
            <v>60</v>
          </cell>
          <cell r="E169">
            <v>5.85</v>
          </cell>
          <cell r="F169" t="str">
            <v>B077</v>
          </cell>
          <cell r="G169" t="str">
            <v>100042/110244</v>
          </cell>
          <cell r="H169" t="str">
            <v>CHEESE MOZZ LM PART SKIM
UNFZ PROCESSR PK</v>
          </cell>
          <cell r="I169">
            <v>5.63</v>
          </cell>
          <cell r="J169">
            <v>0</v>
          </cell>
          <cell r="K169">
            <v>1.7112000000000001</v>
          </cell>
          <cell r="L169">
            <v>9.6340559999999993</v>
          </cell>
        </row>
        <row r="170">
          <cell r="A170">
            <v>78371</v>
          </cell>
          <cell r="B170" t="str">
            <v>5" Deep Dish Pepperoni IW</v>
          </cell>
          <cell r="C170">
            <v>21.94</v>
          </cell>
          <cell r="D170">
            <v>60</v>
          </cell>
          <cell r="E170">
            <v>5.85</v>
          </cell>
          <cell r="F170" t="str">
            <v>B077</v>
          </cell>
          <cell r="G170" t="str">
            <v>100042/110244</v>
          </cell>
          <cell r="H170" t="str">
            <v>CHEESE MOZZ LM PART SKIM
UNFZ PROCESSR PK</v>
          </cell>
          <cell r="I170">
            <v>4.3099999999999996</v>
          </cell>
          <cell r="J170">
            <v>0</v>
          </cell>
          <cell r="K170">
            <v>1.7112000000000001</v>
          </cell>
          <cell r="L170">
            <v>7.3752719999999998</v>
          </cell>
        </row>
        <row r="171">
          <cell r="A171">
            <v>78372</v>
          </cell>
          <cell r="B171" t="str">
            <v>Cheese Quesadilla</v>
          </cell>
          <cell r="C171">
            <v>26.63</v>
          </cell>
          <cell r="D171">
            <v>96</v>
          </cell>
          <cell r="E171">
            <v>4.4400000000000004</v>
          </cell>
          <cell r="F171" t="str">
            <v>B077</v>
          </cell>
          <cell r="G171" t="str">
            <v>100042/110244</v>
          </cell>
          <cell r="H171" t="str">
            <v>CHEESE MOZZ LM PART SKIM
UNFZ PROCESSR PK</v>
          </cell>
          <cell r="I171">
            <v>9.34</v>
          </cell>
          <cell r="J171">
            <v>0</v>
          </cell>
          <cell r="K171">
            <v>1.7112000000000001</v>
          </cell>
          <cell r="L171">
            <v>15.982608000000001</v>
          </cell>
        </row>
        <row r="172">
          <cell r="A172">
            <v>78373</v>
          </cell>
          <cell r="B172" t="str">
            <v>Chicken Quesadilla</v>
          </cell>
          <cell r="C172">
            <v>26.63</v>
          </cell>
          <cell r="D172">
            <v>96</v>
          </cell>
          <cell r="E172">
            <v>4.4400000000000004</v>
          </cell>
          <cell r="F172" t="str">
            <v>B077</v>
          </cell>
          <cell r="G172" t="str">
            <v>100042/110244</v>
          </cell>
          <cell r="H172" t="str">
            <v>CHEESE MOZZ LM PART SKIM
UNFZ PROCESSR PK</v>
          </cell>
          <cell r="I172">
            <v>6.88</v>
          </cell>
          <cell r="J172">
            <v>0</v>
          </cell>
          <cell r="K172">
            <v>1.7112000000000001</v>
          </cell>
          <cell r="L172">
            <v>11.773056</v>
          </cell>
        </row>
        <row r="173">
          <cell r="A173">
            <v>78374</v>
          </cell>
          <cell r="B173" t="str">
            <v>Chili and Cheese Quesadilla</v>
          </cell>
          <cell r="C173">
            <v>27</v>
          </cell>
          <cell r="D173">
            <v>96</v>
          </cell>
          <cell r="E173">
            <v>4.4000000000000004</v>
          </cell>
          <cell r="F173" t="str">
            <v>B077</v>
          </cell>
          <cell r="G173" t="str">
            <v>100042/110244</v>
          </cell>
          <cell r="H173" t="str">
            <v>CHEESE MOZZ LM PART SKIM
UNFZ PROCESSR PK</v>
          </cell>
          <cell r="I173">
            <v>5.98</v>
          </cell>
          <cell r="J173">
            <v>0</v>
          </cell>
          <cell r="K173">
            <v>1.7112000000000001</v>
          </cell>
          <cell r="L173">
            <v>10.232976000000001</v>
          </cell>
        </row>
        <row r="174">
          <cell r="A174">
            <v>78375</v>
          </cell>
          <cell r="B174" t="str">
            <v>Tony's Stuffed  Stick Whole Grain</v>
          </cell>
          <cell r="C174">
            <v>26.43</v>
          </cell>
          <cell r="D174">
            <v>100</v>
          </cell>
          <cell r="E174">
            <v>4.2300000000000004</v>
          </cell>
          <cell r="F174" t="str">
            <v>B077</v>
          </cell>
          <cell r="G174" t="str">
            <v>100042/110244</v>
          </cell>
          <cell r="H174" t="str">
            <v>CHEESE MOZZ LM PART SKIM
UNFZ PROCESSR PK</v>
          </cell>
          <cell r="I174">
            <v>9.3699999999999992</v>
          </cell>
          <cell r="J174">
            <v>0</v>
          </cell>
          <cell r="K174">
            <v>1.7112000000000001</v>
          </cell>
          <cell r="L174">
            <v>16.033943999999998</v>
          </cell>
        </row>
        <row r="175">
          <cell r="A175">
            <v>78376</v>
          </cell>
          <cell r="B175" t="str">
            <v>Whole Grain Stuffed Sandwich Pepp</v>
          </cell>
          <cell r="C175">
            <v>13.59</v>
          </cell>
          <cell r="D175">
            <v>48</v>
          </cell>
          <cell r="E175">
            <v>4.53</v>
          </cell>
          <cell r="F175" t="str">
            <v>B077</v>
          </cell>
          <cell r="G175" t="str">
            <v>100042/110244</v>
          </cell>
          <cell r="H175" t="str">
            <v>CHEESE MOZZ LM PART SKIM
UNFZ PROCESSR PK</v>
          </cell>
          <cell r="I175">
            <v>2.71</v>
          </cell>
          <cell r="J175">
            <v>0</v>
          </cell>
          <cell r="K175">
            <v>1.7112000000000001</v>
          </cell>
          <cell r="L175">
            <v>4.6373519999999999</v>
          </cell>
        </row>
        <row r="176">
          <cell r="A176">
            <v>78377</v>
          </cell>
          <cell r="B176" t="str">
            <v>Whole Grain Stuffed Sand Pepp IW</v>
          </cell>
          <cell r="C176">
            <v>6.8</v>
          </cell>
          <cell r="D176">
            <v>24</v>
          </cell>
          <cell r="E176">
            <v>4.53</v>
          </cell>
          <cell r="F176" t="str">
            <v>B077</v>
          </cell>
          <cell r="G176" t="str">
            <v>100042/110244</v>
          </cell>
          <cell r="H176" t="str">
            <v>CHEESE MOZZ LM PART SKIM
UNFZ PROCESSR PK</v>
          </cell>
          <cell r="I176">
            <v>1.36</v>
          </cell>
          <cell r="J176">
            <v>0</v>
          </cell>
          <cell r="K176">
            <v>1.7112000000000001</v>
          </cell>
          <cell r="L176">
            <v>2.3272320000000004</v>
          </cell>
        </row>
        <row r="177">
          <cell r="A177">
            <v>78378</v>
          </cell>
          <cell r="B177" t="str">
            <v>Whole Grain Pepperoni Pizza Strip</v>
          </cell>
          <cell r="C177">
            <v>9.3000000000000007</v>
          </cell>
          <cell r="D177">
            <v>48</v>
          </cell>
          <cell r="E177">
            <v>3.1</v>
          </cell>
          <cell r="F177" t="str">
            <v>B077</v>
          </cell>
          <cell r="G177" t="str">
            <v>100042/110244</v>
          </cell>
          <cell r="H177" t="str">
            <v>CHEESE MOZZ LM PART SKIM
UNFZ PROCESSR PK</v>
          </cell>
          <cell r="I177">
            <v>1.32</v>
          </cell>
          <cell r="J177">
            <v>0</v>
          </cell>
          <cell r="K177">
            <v>1.7112000000000001</v>
          </cell>
          <cell r="L177">
            <v>2.2587840000000003</v>
          </cell>
        </row>
        <row r="178">
          <cell r="A178">
            <v>78379</v>
          </cell>
          <cell r="B178" t="str">
            <v>Whole Grain Pepp Pizza Strip  IW</v>
          </cell>
          <cell r="C178">
            <v>9.3000000000000007</v>
          </cell>
          <cell r="D178">
            <v>48</v>
          </cell>
          <cell r="E178">
            <v>3.1</v>
          </cell>
          <cell r="F178" t="str">
            <v>B077</v>
          </cell>
          <cell r="G178" t="str">
            <v>100042/110244</v>
          </cell>
          <cell r="H178" t="str">
            <v>CHEESE MOZZ LM PART SKIM
UNFZ PROCESSR PK</v>
          </cell>
          <cell r="I178">
            <v>1.32</v>
          </cell>
          <cell r="J178">
            <v>0</v>
          </cell>
          <cell r="K178">
            <v>1.7112000000000001</v>
          </cell>
          <cell r="L178">
            <v>2.2587840000000003</v>
          </cell>
        </row>
        <row r="179">
          <cell r="A179">
            <v>78380</v>
          </cell>
          <cell r="B179" t="str">
            <v>WG 7" Stuffed Crust Wedge Cheese</v>
          </cell>
          <cell r="C179">
            <v>27.24</v>
          </cell>
          <cell r="D179">
            <v>96</v>
          </cell>
          <cell r="E179">
            <v>4.54</v>
          </cell>
          <cell r="F179" t="str">
            <v>B077</v>
          </cell>
          <cell r="G179" t="str">
            <v>100042/110244</v>
          </cell>
          <cell r="H179" t="str">
            <v>CHEESE MOZZ LM PART SKIM
UNFZ PROCESSR PK</v>
          </cell>
          <cell r="I179">
            <v>6</v>
          </cell>
          <cell r="J179">
            <v>0</v>
          </cell>
          <cell r="K179">
            <v>1.7112000000000001</v>
          </cell>
          <cell r="L179">
            <v>10.267200000000001</v>
          </cell>
        </row>
        <row r="180">
          <cell r="A180">
            <v>78381</v>
          </cell>
          <cell r="B180" t="str">
            <v>WG 7" Stuffed Crust Wedge Pepp</v>
          </cell>
          <cell r="C180">
            <v>27.3</v>
          </cell>
          <cell r="D180">
            <v>96</v>
          </cell>
          <cell r="E180">
            <v>4.55</v>
          </cell>
          <cell r="F180" t="str">
            <v>B077</v>
          </cell>
          <cell r="G180" t="str">
            <v>100042/110244</v>
          </cell>
          <cell r="H180" t="str">
            <v>CHEESE MOZZ LM PART SKIM
UNFZ PROCESSR PK</v>
          </cell>
          <cell r="I180">
            <v>4.8899999999999997</v>
          </cell>
          <cell r="J180">
            <v>0</v>
          </cell>
          <cell r="K180">
            <v>1.7112000000000001</v>
          </cell>
          <cell r="L180">
            <v>8.3677679999999999</v>
          </cell>
        </row>
        <row r="181">
          <cell r="A181">
            <v>78382</v>
          </cell>
          <cell r="B181" t="str">
            <v>51% WG SEW Cheese</v>
          </cell>
          <cell r="C181">
            <v>35.700000000000003</v>
          </cell>
          <cell r="D181">
            <v>96</v>
          </cell>
          <cell r="E181">
            <v>5.95</v>
          </cell>
          <cell r="F181" t="str">
            <v>B077</v>
          </cell>
          <cell r="G181" t="str">
            <v>100042/110244</v>
          </cell>
          <cell r="H181" t="str">
            <v>CHEESE MOZZ LM PART SKIM
UNFZ PROCESSR PK</v>
          </cell>
          <cell r="I181">
            <v>12</v>
          </cell>
          <cell r="J181">
            <v>0</v>
          </cell>
          <cell r="K181">
            <v>1.7112000000000001</v>
          </cell>
          <cell r="L181">
            <v>20.534400000000002</v>
          </cell>
        </row>
        <row r="182">
          <cell r="A182">
            <v>78383</v>
          </cell>
          <cell r="B182" t="str">
            <v>51% WG SEW Pepperoni Pizza</v>
          </cell>
          <cell r="C182">
            <v>35.82</v>
          </cell>
          <cell r="D182">
            <v>96</v>
          </cell>
          <cell r="E182">
            <v>5.97</v>
          </cell>
          <cell r="F182" t="str">
            <v>B077</v>
          </cell>
          <cell r="G182" t="str">
            <v>100042/110244</v>
          </cell>
          <cell r="H182" t="str">
            <v>CHEESE MOZZ LM PART SKIM
UNFZ PROCESSR PK</v>
          </cell>
          <cell r="I182">
            <v>10.5</v>
          </cell>
          <cell r="J182">
            <v>0</v>
          </cell>
          <cell r="K182">
            <v>1.7112000000000001</v>
          </cell>
          <cell r="L182">
            <v>17.967600000000001</v>
          </cell>
        </row>
        <row r="183">
          <cell r="A183">
            <v>78384</v>
          </cell>
          <cell r="B183" t="str">
            <v>51% WG SEW Cheese Pizza</v>
          </cell>
          <cell r="C183">
            <v>29.75</v>
          </cell>
          <cell r="D183">
            <v>80</v>
          </cell>
          <cell r="E183">
            <v>5.95</v>
          </cell>
          <cell r="F183" t="str">
            <v>B077</v>
          </cell>
          <cell r="G183" t="str">
            <v>100042/110244</v>
          </cell>
          <cell r="H183" t="str">
            <v>CHEESE MOZZ LM PART SKIM
UNFZ PROCESSR PK</v>
          </cell>
          <cell r="I183">
            <v>10</v>
          </cell>
          <cell r="J183">
            <v>0</v>
          </cell>
          <cell r="K183">
            <v>1.7112000000000001</v>
          </cell>
          <cell r="L183">
            <v>17.112000000000002</v>
          </cell>
        </row>
        <row r="184">
          <cell r="A184">
            <v>78385</v>
          </cell>
          <cell r="B184" t="str">
            <v>51% WG SEW Pepp Pizza</v>
          </cell>
          <cell r="C184">
            <v>29.85</v>
          </cell>
          <cell r="D184">
            <v>80</v>
          </cell>
          <cell r="E184">
            <v>5.97</v>
          </cell>
          <cell r="F184" t="str">
            <v>B077</v>
          </cell>
          <cell r="G184" t="str">
            <v>100042/110244</v>
          </cell>
          <cell r="H184" t="str">
            <v>CHEESE MOZZ LM PART SKIM
UNFZ PROCESSR PK</v>
          </cell>
          <cell r="I184">
            <v>8.75</v>
          </cell>
          <cell r="J184">
            <v>0</v>
          </cell>
          <cell r="K184">
            <v>1.7112000000000001</v>
          </cell>
          <cell r="L184">
            <v>14.973000000000001</v>
          </cell>
        </row>
        <row r="185">
          <cell r="A185">
            <v>78386</v>
          </cell>
          <cell r="B185" t="str">
            <v>WG 4x6 Stuffed Crust Cheese</v>
          </cell>
          <cell r="C185">
            <v>26.94</v>
          </cell>
          <cell r="D185">
            <v>96</v>
          </cell>
          <cell r="E185">
            <v>4.49</v>
          </cell>
          <cell r="F185" t="str">
            <v>B077</v>
          </cell>
          <cell r="G185" t="str">
            <v>100042/110244</v>
          </cell>
          <cell r="H185" t="str">
            <v>CHEESE MOZZ LM PART SKIM
UNFZ PROCESSR PK</v>
          </cell>
          <cell r="I185">
            <v>6</v>
          </cell>
          <cell r="J185">
            <v>0</v>
          </cell>
          <cell r="K185">
            <v>1.7112000000000001</v>
          </cell>
          <cell r="L185">
            <v>10.267200000000001</v>
          </cell>
        </row>
        <row r="186">
          <cell r="A186">
            <v>78387</v>
          </cell>
          <cell r="B186" t="str">
            <v>WG 4x6 Stuffed Crust Pepperoni</v>
          </cell>
          <cell r="C186">
            <v>26.34</v>
          </cell>
          <cell r="D186">
            <v>96</v>
          </cell>
          <cell r="E186">
            <v>4.3899999999999997</v>
          </cell>
          <cell r="F186" t="str">
            <v>B077</v>
          </cell>
          <cell r="G186" t="str">
            <v>100042/110244</v>
          </cell>
          <cell r="H186" t="str">
            <v>CHEESE MOZZ LM PART SKIM
UNFZ PROCESSR PK</v>
          </cell>
          <cell r="I186">
            <v>4.95</v>
          </cell>
          <cell r="J186">
            <v>0</v>
          </cell>
          <cell r="K186">
            <v>1.7112000000000001</v>
          </cell>
          <cell r="L186">
            <v>8.47044</v>
          </cell>
        </row>
        <row r="187">
          <cell r="A187">
            <v>78388</v>
          </cell>
          <cell r="B187" t="str">
            <v>Big Daddy's Sicilian</v>
          </cell>
          <cell r="C187">
            <v>30.1</v>
          </cell>
          <cell r="D187">
            <v>96</v>
          </cell>
          <cell r="E187">
            <v>5.0199999999999996</v>
          </cell>
          <cell r="F187" t="str">
            <v>B077</v>
          </cell>
          <cell r="G187" t="str">
            <v>100042/110244</v>
          </cell>
          <cell r="H187" t="str">
            <v>CHEESE MOZZ LM PART SKIM
UNFZ PROCESSR PK</v>
          </cell>
          <cell r="I187">
            <v>9</v>
          </cell>
          <cell r="J187">
            <v>0</v>
          </cell>
          <cell r="K187">
            <v>1.7112000000000001</v>
          </cell>
          <cell r="L187">
            <v>15.4008</v>
          </cell>
        </row>
        <row r="188">
          <cell r="A188">
            <v>78391</v>
          </cell>
          <cell r="B188" t="str">
            <v>Whole Grain Pizza Bagel Cheese</v>
          </cell>
          <cell r="C188">
            <v>28.8</v>
          </cell>
          <cell r="D188">
            <v>96</v>
          </cell>
          <cell r="E188">
            <v>4.8</v>
          </cell>
          <cell r="F188" t="str">
            <v>B077</v>
          </cell>
          <cell r="G188" t="str">
            <v>100042/110244</v>
          </cell>
          <cell r="H188" t="str">
            <v>CHEESE MOZZ LM PART SKIM
UNFZ PROCESSR PK</v>
          </cell>
          <cell r="I188">
            <v>12</v>
          </cell>
          <cell r="J188">
            <v>0</v>
          </cell>
          <cell r="K188">
            <v>1.7112000000000001</v>
          </cell>
          <cell r="L188">
            <v>20.534400000000002</v>
          </cell>
        </row>
        <row r="189">
          <cell r="A189">
            <v>78392</v>
          </cell>
          <cell r="B189" t="str">
            <v>Big Daddy's Hand Tossed Pepperoni Pre-Sliced 8-Cut</v>
          </cell>
          <cell r="C189">
            <v>23.4</v>
          </cell>
          <cell r="D189">
            <v>72</v>
          </cell>
          <cell r="E189">
            <v>5.2</v>
          </cell>
          <cell r="F189" t="str">
            <v>B077</v>
          </cell>
          <cell r="G189" t="str">
            <v>100042/110244</v>
          </cell>
          <cell r="H189" t="str">
            <v>CHEESE MOZZ LM PART SKIM
UNFZ PROCESSR PK</v>
          </cell>
          <cell r="I189">
            <v>7.27</v>
          </cell>
          <cell r="J189">
            <v>0</v>
          </cell>
          <cell r="K189">
            <v>1.7112000000000001</v>
          </cell>
          <cell r="L189">
            <v>12.440424</v>
          </cell>
        </row>
        <row r="190">
          <cell r="A190">
            <v>78397</v>
          </cell>
          <cell r="B190" t="str">
            <v>Big Daddy's Hand Tossed Cheese Pre-Sliced</v>
          </cell>
          <cell r="C190">
            <v>23.26</v>
          </cell>
          <cell r="D190">
            <v>72</v>
          </cell>
          <cell r="E190">
            <v>5.17</v>
          </cell>
          <cell r="F190" t="str">
            <v>B077</v>
          </cell>
          <cell r="G190" t="str">
            <v>100042/110244</v>
          </cell>
          <cell r="H190" t="str">
            <v>CHEESE MOZZ LM PART SKIM
UNFZ PROCESSR PK</v>
          </cell>
          <cell r="I190">
            <v>9</v>
          </cell>
          <cell r="J190">
            <v>0</v>
          </cell>
          <cell r="K190">
            <v>1.7112000000000001</v>
          </cell>
          <cell r="L190">
            <v>15.4008</v>
          </cell>
        </row>
        <row r="191">
          <cell r="A191">
            <v>78398</v>
          </cell>
          <cell r="B191" t="str">
            <v>Big Daddy's Hand Tossed Cheese</v>
          </cell>
          <cell r="C191">
            <v>23.26</v>
          </cell>
          <cell r="D191">
            <v>72</v>
          </cell>
          <cell r="E191">
            <v>5.17</v>
          </cell>
          <cell r="F191" t="str">
            <v>B077</v>
          </cell>
          <cell r="G191" t="str">
            <v>100042/110244</v>
          </cell>
          <cell r="H191" t="str">
            <v>CHEESE MOZZ LM PART SKIM
UNFZ PROCESSR PK</v>
          </cell>
          <cell r="I191">
            <v>9</v>
          </cell>
          <cell r="J191">
            <v>0</v>
          </cell>
          <cell r="K191">
            <v>1.7112000000000001</v>
          </cell>
          <cell r="L191">
            <v>15.4008</v>
          </cell>
        </row>
        <row r="192">
          <cell r="A192">
            <v>78399</v>
          </cell>
          <cell r="B192" t="str">
            <v>Big Daddy's Hand tossed Pepperoni</v>
          </cell>
          <cell r="C192">
            <v>23.4</v>
          </cell>
          <cell r="D192">
            <v>72</v>
          </cell>
          <cell r="E192">
            <v>5.2</v>
          </cell>
          <cell r="F192" t="str">
            <v>B077</v>
          </cell>
          <cell r="G192" t="str">
            <v>100042/110244</v>
          </cell>
          <cell r="H192" t="str">
            <v>CHEESE MOZZ LM PART SKIM
UNFZ PROCESSR PK</v>
          </cell>
          <cell r="I192">
            <v>7.27</v>
          </cell>
          <cell r="J192">
            <v>0</v>
          </cell>
          <cell r="K192">
            <v>1.7112000000000001</v>
          </cell>
          <cell r="L192">
            <v>12.440424</v>
          </cell>
        </row>
        <row r="193">
          <cell r="A193">
            <v>78448</v>
          </cell>
          <cell r="B193" t="str">
            <v>Tony's Smart Pizza 4x6 100% Cheese</v>
          </cell>
          <cell r="C193">
            <v>27.6</v>
          </cell>
          <cell r="D193">
            <v>96</v>
          </cell>
          <cell r="E193">
            <v>4.5999999999999996</v>
          </cell>
          <cell r="F193" t="str">
            <v>B077</v>
          </cell>
          <cell r="G193" t="str">
            <v>100042/110244</v>
          </cell>
          <cell r="H193" t="str">
            <v>CHEESE MOZZ LM PART SKIM
UNFZ PROCESSR PK</v>
          </cell>
          <cell r="I193">
            <v>8.4</v>
          </cell>
          <cell r="J193">
            <v>0</v>
          </cell>
          <cell r="K193">
            <v>1.7112000000000001</v>
          </cell>
          <cell r="L193">
            <v>14.374080000000001</v>
          </cell>
        </row>
        <row r="194">
          <cell r="A194">
            <v>78449</v>
          </cell>
          <cell r="B194" t="str">
            <v>Tony's Smart Pizza 4x6 100% Pepp</v>
          </cell>
          <cell r="C194">
            <v>27</v>
          </cell>
          <cell r="D194">
            <v>96</v>
          </cell>
          <cell r="E194">
            <v>4.5</v>
          </cell>
          <cell r="F194" t="str">
            <v>B077</v>
          </cell>
          <cell r="G194" t="str">
            <v>100042/110244</v>
          </cell>
          <cell r="H194" t="str">
            <v>CHEESE MOZZ LM PART SKIM
UNFZ PROCESSR PK</v>
          </cell>
          <cell r="I194">
            <v>6.96</v>
          </cell>
          <cell r="J194">
            <v>0</v>
          </cell>
          <cell r="K194">
            <v>1.7112000000000001</v>
          </cell>
          <cell r="L194">
            <v>11.909952000000001</v>
          </cell>
        </row>
        <row r="195">
          <cell r="A195">
            <v>78454</v>
          </cell>
          <cell r="B195" t="str">
            <v>Tony's 4x6 Cheese/Sub Cheese Smart Pizza</v>
          </cell>
          <cell r="C195">
            <v>27.36</v>
          </cell>
          <cell r="D195">
            <v>96</v>
          </cell>
          <cell r="E195">
            <v>4.5599999999999996</v>
          </cell>
          <cell r="F195" t="str">
            <v>B077</v>
          </cell>
          <cell r="G195" t="str">
            <v>100042/110244</v>
          </cell>
          <cell r="H195" t="str">
            <v>CHEESE MOZZ LM PART SKIM
UNFZ PROCESSR PK</v>
          </cell>
          <cell r="I195">
            <v>4.5</v>
          </cell>
          <cell r="J195">
            <v>0</v>
          </cell>
          <cell r="K195">
            <v>1.7112000000000001</v>
          </cell>
          <cell r="L195">
            <v>7.7004000000000001</v>
          </cell>
        </row>
        <row r="196">
          <cell r="A196">
            <v>78455</v>
          </cell>
          <cell r="B196" t="str">
            <v>Tony's 4x6 Pepp</v>
          </cell>
          <cell r="C196">
            <v>27.9</v>
          </cell>
          <cell r="D196">
            <v>96</v>
          </cell>
          <cell r="E196">
            <v>4.6500000000000004</v>
          </cell>
          <cell r="F196" t="str">
            <v>B077</v>
          </cell>
          <cell r="G196" t="str">
            <v>100042/110244</v>
          </cell>
          <cell r="H196" t="str">
            <v>CHEESE MOZZ LM PART SKIM
UNFZ PROCESSR PK</v>
          </cell>
          <cell r="I196">
            <v>3.9</v>
          </cell>
          <cell r="J196">
            <v>0</v>
          </cell>
          <cell r="K196">
            <v>1.7112000000000001</v>
          </cell>
          <cell r="L196">
            <v>6.6736800000000001</v>
          </cell>
        </row>
        <row r="197">
          <cell r="A197">
            <v>78456</v>
          </cell>
          <cell r="B197" t="str">
            <v>Tony's 4x6 Saus</v>
          </cell>
          <cell r="C197">
            <v>27.87</v>
          </cell>
          <cell r="D197">
            <v>96</v>
          </cell>
          <cell r="E197">
            <v>4.6500000000000004</v>
          </cell>
          <cell r="F197" t="str">
            <v>B077</v>
          </cell>
          <cell r="G197" t="str">
            <v>100042/110244</v>
          </cell>
          <cell r="H197" t="str">
            <v>CHEESE MOZZ LM PART SKIM
UNFZ PROCESSR PK</v>
          </cell>
          <cell r="I197">
            <v>2.85</v>
          </cell>
          <cell r="J197">
            <v>0</v>
          </cell>
          <cell r="K197">
            <v>1.7112000000000001</v>
          </cell>
          <cell r="L197">
            <v>4.8769200000000001</v>
          </cell>
        </row>
        <row r="198">
          <cell r="A198">
            <v>78474</v>
          </cell>
          <cell r="B198" t="str">
            <v>4" Cheese 100%BULK</v>
          </cell>
          <cell r="C198">
            <v>22.5</v>
          </cell>
          <cell r="D198">
            <v>72</v>
          </cell>
          <cell r="E198">
            <v>5</v>
          </cell>
          <cell r="F198" t="str">
            <v>B077</v>
          </cell>
          <cell r="G198" t="str">
            <v>100042/110244</v>
          </cell>
          <cell r="H198" t="str">
            <v>CHEESE MOZZ LM PART SKIM
UNFZ PROCESSR PK</v>
          </cell>
          <cell r="I198">
            <v>9.0500000000000007</v>
          </cell>
          <cell r="J198">
            <v>0</v>
          </cell>
          <cell r="K198">
            <v>1.7112000000000001</v>
          </cell>
          <cell r="L198">
            <v>15.486360000000001</v>
          </cell>
        </row>
        <row r="199">
          <cell r="A199">
            <v>78475</v>
          </cell>
          <cell r="B199" t="str">
            <v>4" Cheese 100% IW</v>
          </cell>
          <cell r="C199">
            <v>22.5</v>
          </cell>
          <cell r="D199">
            <v>72</v>
          </cell>
          <cell r="E199">
            <v>5</v>
          </cell>
          <cell r="F199" t="str">
            <v>B077</v>
          </cell>
          <cell r="G199" t="str">
            <v>100042/110244</v>
          </cell>
          <cell r="H199" t="str">
            <v>CHEESE MOZZ LM PART SKIM
UNFZ PROCESSR PK</v>
          </cell>
          <cell r="I199">
            <v>9.0500000000000007</v>
          </cell>
          <cell r="J199">
            <v>0</v>
          </cell>
          <cell r="K199">
            <v>1.7112000000000001</v>
          </cell>
          <cell r="L199">
            <v>15.486360000000001</v>
          </cell>
        </row>
        <row r="200">
          <cell r="A200">
            <v>78477</v>
          </cell>
          <cell r="B200" t="str">
            <v>4" Red Fat Pepp 100% Cheese IW</v>
          </cell>
          <cell r="C200">
            <v>22.5</v>
          </cell>
          <cell r="D200">
            <v>72</v>
          </cell>
          <cell r="E200">
            <v>5</v>
          </cell>
          <cell r="F200" t="str">
            <v>B077</v>
          </cell>
          <cell r="G200" t="str">
            <v>100042/110244</v>
          </cell>
          <cell r="H200" t="str">
            <v>CHEESE MOZZ LM PART SKIM
UNFZ PROCESSR PK</v>
          </cell>
          <cell r="I200">
            <v>6.8</v>
          </cell>
          <cell r="J200">
            <v>0</v>
          </cell>
          <cell r="K200">
            <v>1.7112000000000001</v>
          </cell>
          <cell r="L200">
            <v>11.63616</v>
          </cell>
        </row>
        <row r="201">
          <cell r="A201">
            <v>78504</v>
          </cell>
          <cell r="B201" t="str">
            <v>6" French Bread Cheese Pizza</v>
          </cell>
          <cell r="C201">
            <v>19.88</v>
          </cell>
          <cell r="D201">
            <v>60</v>
          </cell>
          <cell r="E201">
            <v>5.3</v>
          </cell>
          <cell r="F201" t="str">
            <v>B077</v>
          </cell>
          <cell r="G201" t="str">
            <v>100042/110244</v>
          </cell>
          <cell r="H201" t="str">
            <v>CHEESE MOZZ LM PART SKIM
UNFZ PROCESSR PK</v>
          </cell>
          <cell r="I201">
            <v>7.5</v>
          </cell>
          <cell r="J201">
            <v>0</v>
          </cell>
          <cell r="K201">
            <v>1.7112000000000001</v>
          </cell>
          <cell r="L201">
            <v>12.834</v>
          </cell>
        </row>
        <row r="202">
          <cell r="A202">
            <v>78505</v>
          </cell>
          <cell r="B202" t="str">
            <v>6" French Bread Pepp Pizza</v>
          </cell>
          <cell r="C202">
            <v>19.5</v>
          </cell>
          <cell r="D202">
            <v>60</v>
          </cell>
          <cell r="E202">
            <v>5.2</v>
          </cell>
          <cell r="F202" t="str">
            <v>B077</v>
          </cell>
          <cell r="G202" t="str">
            <v>100042/110244</v>
          </cell>
          <cell r="H202" t="str">
            <v>CHEESE MOZZ LM PART SKIM
UNFZ PROCESSR PK</v>
          </cell>
          <cell r="I202">
            <v>5.62</v>
          </cell>
          <cell r="J202">
            <v>0</v>
          </cell>
          <cell r="K202">
            <v>1.7112000000000001</v>
          </cell>
          <cell r="L202">
            <v>9.6169440000000002</v>
          </cell>
        </row>
        <row r="203">
          <cell r="A203">
            <v>78511</v>
          </cell>
          <cell r="B203" t="str">
            <v>6" French Bread Cheese/Sub Cheese</v>
          </cell>
          <cell r="C203">
            <v>18.559999999999999</v>
          </cell>
          <cell r="D203">
            <v>60</v>
          </cell>
          <cell r="E203">
            <v>4.95</v>
          </cell>
          <cell r="F203" t="str">
            <v>B077</v>
          </cell>
          <cell r="G203" t="str">
            <v>100042/110244</v>
          </cell>
          <cell r="H203" t="str">
            <v>CHEESE MOZZ LM PART SKIM
UNFZ PROCESSR PK</v>
          </cell>
          <cell r="I203">
            <v>3.75</v>
          </cell>
          <cell r="J203">
            <v>0</v>
          </cell>
          <cell r="K203">
            <v>1.7112000000000001</v>
          </cell>
          <cell r="L203">
            <v>6.4169999999999998</v>
          </cell>
        </row>
        <row r="204">
          <cell r="A204">
            <v>78516</v>
          </cell>
          <cell r="B204" t="str">
            <v>6" French Bread Pizza Cheesy Garlic</v>
          </cell>
          <cell r="C204">
            <v>16.760000000000002</v>
          </cell>
          <cell r="D204">
            <v>60</v>
          </cell>
          <cell r="E204">
            <v>4.47</v>
          </cell>
          <cell r="F204" t="str">
            <v>B077</v>
          </cell>
          <cell r="G204" t="str">
            <v>100042/110244</v>
          </cell>
          <cell r="H204" t="str">
            <v>CHEESE MOZZ LM PART SKIM
UNFZ PROCESSR PK</v>
          </cell>
          <cell r="I204">
            <v>1.82</v>
          </cell>
          <cell r="J204">
            <v>0</v>
          </cell>
          <cell r="K204">
            <v>1.7112000000000001</v>
          </cell>
          <cell r="L204">
            <v>3.1143840000000003</v>
          </cell>
        </row>
        <row r="205">
          <cell r="A205">
            <v>78518</v>
          </cell>
          <cell r="B205" t="str">
            <v>8" French Bread Pepp Mozz/Ched</v>
          </cell>
          <cell r="C205">
            <v>23.25</v>
          </cell>
          <cell r="D205">
            <v>60</v>
          </cell>
          <cell r="E205">
            <v>6.2</v>
          </cell>
          <cell r="F205" t="str">
            <v>B077</v>
          </cell>
          <cell r="G205" t="str">
            <v>100042/110244</v>
          </cell>
          <cell r="H205" t="str">
            <v>CHEESE MOZZ LM PART SKIM
UNFZ PROCESSR PK</v>
          </cell>
          <cell r="I205">
            <v>5.56</v>
          </cell>
          <cell r="J205">
            <v>0</v>
          </cell>
          <cell r="K205">
            <v>1.7112000000000001</v>
          </cell>
          <cell r="L205">
            <v>9.5142720000000001</v>
          </cell>
        </row>
        <row r="206">
          <cell r="A206">
            <v>78525</v>
          </cell>
          <cell r="B206" t="str">
            <v>8" French Bread Cheese/Sub Cheese</v>
          </cell>
          <cell r="C206">
            <v>25.88</v>
          </cell>
          <cell r="D206">
            <v>72</v>
          </cell>
          <cell r="E206">
            <v>5.75</v>
          </cell>
          <cell r="F206" t="str">
            <v>B077</v>
          </cell>
          <cell r="G206" t="str">
            <v>100042/110244</v>
          </cell>
          <cell r="H206" t="str">
            <v>CHEESE MOZZ LM PART SKIM
UNFZ PROCESSR PK</v>
          </cell>
          <cell r="I206">
            <v>4.5</v>
          </cell>
          <cell r="J206">
            <v>0</v>
          </cell>
          <cell r="K206">
            <v>1.7112000000000001</v>
          </cell>
          <cell r="L206">
            <v>7.7004000000000001</v>
          </cell>
        </row>
        <row r="207">
          <cell r="A207">
            <v>78530</v>
          </cell>
          <cell r="B207" t="str">
            <v>Red Baron Breakfast Bacon Scramble</v>
          </cell>
          <cell r="C207">
            <v>16.88</v>
          </cell>
          <cell r="D207">
            <v>54</v>
          </cell>
          <cell r="E207">
            <v>5</v>
          </cell>
          <cell r="F207" t="str">
            <v>B077</v>
          </cell>
          <cell r="G207" t="str">
            <v>100042/110244</v>
          </cell>
          <cell r="H207" t="str">
            <v>CHEESE MOZZ LM PART SKIM
UNFZ PROCESSR PK</v>
          </cell>
          <cell r="I207">
            <v>1.01</v>
          </cell>
          <cell r="J207">
            <v>0</v>
          </cell>
          <cell r="K207">
            <v>1.7112000000000001</v>
          </cell>
          <cell r="L207">
            <v>1.7283120000000001</v>
          </cell>
        </row>
        <row r="208">
          <cell r="A208">
            <v>78531</v>
          </cell>
          <cell r="B208" t="str">
            <v>Big Daddy's 16" Harvest Cheese Pizza</v>
          </cell>
          <cell r="C208">
            <v>24.88</v>
          </cell>
          <cell r="D208">
            <v>72</v>
          </cell>
          <cell r="E208">
            <v>5.53</v>
          </cell>
          <cell r="F208" t="str">
            <v>B077</v>
          </cell>
          <cell r="G208" t="str">
            <v>100042/110244</v>
          </cell>
          <cell r="H208" t="str">
            <v>CHEESE MOZZ LM PART SKIM
UNFZ PROCESSR PK</v>
          </cell>
          <cell r="I208">
            <v>6.19</v>
          </cell>
          <cell r="J208">
            <v>0</v>
          </cell>
          <cell r="K208">
            <v>1.7112000000000001</v>
          </cell>
          <cell r="L208">
            <v>10.592328</v>
          </cell>
        </row>
        <row r="209">
          <cell r="A209">
            <v>78532</v>
          </cell>
          <cell r="B209" t="str">
            <v>Red Baron 5" Bacon Scramble IW</v>
          </cell>
          <cell r="C209">
            <v>8.0399999999999991</v>
          </cell>
          <cell r="D209">
            <v>24</v>
          </cell>
          <cell r="E209">
            <v>5.36</v>
          </cell>
          <cell r="F209" t="str">
            <v>B077</v>
          </cell>
          <cell r="G209" t="str">
            <v>100042/110244</v>
          </cell>
          <cell r="H209" t="str">
            <v>CHEESE MOZZ LM PART SKIM
UNFZ PROCESSR PK</v>
          </cell>
          <cell r="I209">
            <v>0.45</v>
          </cell>
          <cell r="J209">
            <v>0</v>
          </cell>
          <cell r="K209">
            <v>1.7112000000000001</v>
          </cell>
          <cell r="L209">
            <v>0.77004000000000006</v>
          </cell>
        </row>
        <row r="210">
          <cell r="A210">
            <v>78533</v>
          </cell>
          <cell r="B210" t="str">
            <v>Big Daddy's 16" Harvest Pepperoni Pizza</v>
          </cell>
          <cell r="C210">
            <v>24.93</v>
          </cell>
          <cell r="D210">
            <v>72</v>
          </cell>
          <cell r="E210">
            <v>5.54</v>
          </cell>
          <cell r="F210" t="str">
            <v>B077</v>
          </cell>
          <cell r="G210" t="str">
            <v>100042/110244</v>
          </cell>
          <cell r="H210" t="str">
            <v>CHEESE MOZZ LM PART SKIM
UNFZ PROCESSR PK</v>
          </cell>
          <cell r="I210">
            <v>4.08</v>
          </cell>
          <cell r="J210">
            <v>0</v>
          </cell>
          <cell r="K210">
            <v>1.7112000000000001</v>
          </cell>
          <cell r="L210">
            <v>6.9816960000000003</v>
          </cell>
        </row>
        <row r="211">
          <cell r="A211">
            <v>78542</v>
          </cell>
          <cell r="B211" t="str">
            <v>Galaxy Smart Pizza Cheese
Mozz/Sub Mozz 50/50 BULK</v>
          </cell>
          <cell r="C211">
            <v>20.52</v>
          </cell>
          <cell r="D211">
            <v>72</v>
          </cell>
          <cell r="E211">
            <v>4.5599999999999996</v>
          </cell>
          <cell r="F211" t="str">
            <v>B077</v>
          </cell>
          <cell r="G211" t="str">
            <v>100042/110244</v>
          </cell>
          <cell r="H211" t="str">
            <v>CHEESE MOZZ LM PART SKIM
UNFZ PROCESSR PK</v>
          </cell>
          <cell r="I211">
            <v>3.38</v>
          </cell>
          <cell r="J211">
            <v>0</v>
          </cell>
          <cell r="K211">
            <v>1.7112000000000001</v>
          </cell>
          <cell r="L211">
            <v>5.7838560000000001</v>
          </cell>
        </row>
        <row r="212">
          <cell r="A212">
            <v>78543</v>
          </cell>
          <cell r="B212" t="str">
            <v>Galaxy Smart Pizza Cheese
 Mozz/Sub Mozz 50/50 IW</v>
          </cell>
          <cell r="C212">
            <v>20.52</v>
          </cell>
          <cell r="D212">
            <v>72</v>
          </cell>
          <cell r="E212">
            <v>4.5599999999999996</v>
          </cell>
          <cell r="F212" t="str">
            <v>B077</v>
          </cell>
          <cell r="G212" t="str">
            <v>100042/110244</v>
          </cell>
          <cell r="H212" t="str">
            <v>CHEESE MOZZ LM PART SKIM
UNFZ PROCESSR PK</v>
          </cell>
          <cell r="I212">
            <v>3.38</v>
          </cell>
          <cell r="J212">
            <v>0</v>
          </cell>
          <cell r="K212">
            <v>1.7112000000000001</v>
          </cell>
          <cell r="L212">
            <v>5.7838560000000001</v>
          </cell>
        </row>
        <row r="213">
          <cell r="A213">
            <v>78544</v>
          </cell>
          <cell r="B213" t="str">
            <v>Galaxy Smart Piz Red Fat Pepp
50/50 BULK</v>
          </cell>
          <cell r="C213">
            <v>20.92</v>
          </cell>
          <cell r="D213">
            <v>72</v>
          </cell>
          <cell r="E213">
            <v>4.6500000000000004</v>
          </cell>
          <cell r="F213" t="str">
            <v>B077</v>
          </cell>
          <cell r="G213" t="str">
            <v>100042/110244</v>
          </cell>
          <cell r="H213" t="str">
            <v>CHEESE MOZZ LM PART SKIM
UNFZ PROCESSR PK</v>
          </cell>
          <cell r="I213">
            <v>2.52</v>
          </cell>
          <cell r="J213">
            <v>0</v>
          </cell>
          <cell r="K213">
            <v>1.7112000000000001</v>
          </cell>
          <cell r="L213">
            <v>4.3122240000000005</v>
          </cell>
        </row>
        <row r="214">
          <cell r="A214">
            <v>78545</v>
          </cell>
          <cell r="B214" t="str">
            <v>Galaxy Smart Piz Red Fat Pepp 
50/50 IW</v>
          </cell>
          <cell r="C214">
            <v>20.92</v>
          </cell>
          <cell r="D214">
            <v>72</v>
          </cell>
          <cell r="E214">
            <v>4.6500000000000004</v>
          </cell>
          <cell r="F214" t="str">
            <v>B077</v>
          </cell>
          <cell r="G214" t="str">
            <v>100042/110244</v>
          </cell>
          <cell r="H214" t="str">
            <v>CHEESE MOZZ LM PART SKIM
UNFZ PROCESSR PK</v>
          </cell>
          <cell r="I214">
            <v>2.52</v>
          </cell>
          <cell r="J214">
            <v>0</v>
          </cell>
          <cell r="K214">
            <v>1.7112000000000001</v>
          </cell>
          <cell r="L214">
            <v>4.3122240000000005</v>
          </cell>
        </row>
        <row r="215">
          <cell r="A215">
            <v>78571</v>
          </cell>
          <cell r="B215" t="str">
            <v>4x6 Pepperoni Pizza Wrapped</v>
          </cell>
          <cell r="C215">
            <v>6.84</v>
          </cell>
          <cell r="D215">
            <v>24</v>
          </cell>
          <cell r="E215">
            <v>4.5599999999999996</v>
          </cell>
          <cell r="F215" t="str">
            <v>B077</v>
          </cell>
          <cell r="G215" t="str">
            <v>100042/110244</v>
          </cell>
          <cell r="H215" t="str">
            <v>CHEESE MOZZ LM PART SKIM
UNFZ PROCESSR PK</v>
          </cell>
          <cell r="I215">
            <v>0.38</v>
          </cell>
          <cell r="J215">
            <v>0</v>
          </cell>
          <cell r="K215">
            <v>1.7112000000000001</v>
          </cell>
          <cell r="L215">
            <v>0.65025600000000006</v>
          </cell>
        </row>
        <row r="216">
          <cell r="A216">
            <v>78584</v>
          </cell>
          <cell r="B216" t="str">
            <v>5 inch DD Cheese Pizza</v>
          </cell>
          <cell r="C216">
            <v>21.94</v>
          </cell>
          <cell r="D216">
            <v>60</v>
          </cell>
          <cell r="E216">
            <v>5.85</v>
          </cell>
          <cell r="F216" t="str">
            <v>B077</v>
          </cell>
          <cell r="G216" t="str">
            <v>100042/110244</v>
          </cell>
          <cell r="H216" t="str">
            <v>CHEESE MOZZ LM PART SKIM
UNFZ PROCESSR PK</v>
          </cell>
          <cell r="I216">
            <v>7.5</v>
          </cell>
          <cell r="J216">
            <v>0</v>
          </cell>
          <cell r="K216">
            <v>1.7112000000000001</v>
          </cell>
          <cell r="L216">
            <v>12.834</v>
          </cell>
        </row>
        <row r="217">
          <cell r="A217">
            <v>78585</v>
          </cell>
          <cell r="B217" t="str">
            <v>5" Cheese Pizza w/Pepperoni</v>
          </cell>
          <cell r="C217">
            <v>22.13</v>
          </cell>
          <cell r="D217">
            <v>60</v>
          </cell>
          <cell r="E217">
            <v>5.9</v>
          </cell>
          <cell r="F217" t="str">
            <v>B077</v>
          </cell>
          <cell r="G217" t="str">
            <v>100042/110244</v>
          </cell>
          <cell r="H217" t="str">
            <v>CHEESE MOZZ LM PART SKIM
UNFZ PROCESSR PK</v>
          </cell>
          <cell r="I217">
            <v>6.11</v>
          </cell>
          <cell r="J217">
            <v>0</v>
          </cell>
          <cell r="K217">
            <v>1.7112000000000001</v>
          </cell>
          <cell r="L217">
            <v>10.455432</v>
          </cell>
        </row>
        <row r="218">
          <cell r="A218">
            <v>78589</v>
          </cell>
          <cell r="B218" t="str">
            <v>Tony's 5" Lite DD Pepp Pizza</v>
          </cell>
          <cell r="C218">
            <v>19.649999999999999</v>
          </cell>
          <cell r="D218">
            <v>60</v>
          </cell>
          <cell r="E218">
            <v>5.24</v>
          </cell>
          <cell r="F218" t="str">
            <v>B077</v>
          </cell>
          <cell r="G218" t="str">
            <v>100042/110244</v>
          </cell>
          <cell r="H218" t="str">
            <v>CHEESE MOZZ LM PART SKIM
UNFZ PROCESSR PK</v>
          </cell>
          <cell r="I218">
            <v>1.86</v>
          </cell>
          <cell r="J218">
            <v>0</v>
          </cell>
          <cell r="K218">
            <v>1.7112000000000001</v>
          </cell>
          <cell r="L218">
            <v>3.1828320000000003</v>
          </cell>
        </row>
        <row r="219">
          <cell r="A219">
            <v>78598</v>
          </cell>
          <cell r="B219" t="str">
            <v>11" Pepperoni Slice</v>
          </cell>
          <cell r="C219">
            <v>19.8</v>
          </cell>
          <cell r="D219">
            <v>48</v>
          </cell>
          <cell r="E219">
            <v>6.6</v>
          </cell>
          <cell r="F219" t="str">
            <v>B077</v>
          </cell>
          <cell r="G219" t="str">
            <v>100042/110244</v>
          </cell>
          <cell r="H219" t="str">
            <v>CHEESE MOZZ LM PART SKIM
UNFZ PROCESSR PK</v>
          </cell>
          <cell r="I219">
            <v>2.16</v>
          </cell>
          <cell r="J219">
            <v>0</v>
          </cell>
          <cell r="K219">
            <v>1.7112000000000001</v>
          </cell>
          <cell r="L219">
            <v>3.6961920000000004</v>
          </cell>
        </row>
        <row r="220">
          <cell r="A220">
            <v>78622</v>
          </cell>
          <cell r="B220" t="str">
            <v>6" French Bread Pizza  Cheese</v>
          </cell>
          <cell r="C220">
            <v>19.39</v>
          </cell>
          <cell r="D220">
            <v>60</v>
          </cell>
          <cell r="E220">
            <v>5.17</v>
          </cell>
          <cell r="F220" t="str">
            <v>B077</v>
          </cell>
          <cell r="G220" t="str">
            <v>100042/110244</v>
          </cell>
          <cell r="H220" t="str">
            <v>CHEESE MOZZ LM PART SKIM
UNFZ PROCESSR PK</v>
          </cell>
          <cell r="I220">
            <v>3.13</v>
          </cell>
          <cell r="J220">
            <v>0</v>
          </cell>
          <cell r="K220">
            <v>1.7112000000000001</v>
          </cell>
          <cell r="L220">
            <v>5.3560559999999997</v>
          </cell>
        </row>
        <row r="221">
          <cell r="A221">
            <v>78623</v>
          </cell>
          <cell r="B221" t="str">
            <v>6" French Bread Pizza  Pepperoni</v>
          </cell>
          <cell r="C221">
            <v>19.2</v>
          </cell>
          <cell r="D221">
            <v>60</v>
          </cell>
          <cell r="E221">
            <v>5.12</v>
          </cell>
          <cell r="F221" t="str">
            <v>B077</v>
          </cell>
          <cell r="G221" t="str">
            <v>100042/110244</v>
          </cell>
          <cell r="H221" t="str">
            <v>CHEESE MOZZ LM PART SKIM
UNFZ PROCESSR PK</v>
          </cell>
          <cell r="I221">
            <v>2.29</v>
          </cell>
          <cell r="J221">
            <v>0</v>
          </cell>
          <cell r="K221">
            <v>1.7112000000000001</v>
          </cell>
          <cell r="L221">
            <v>3.9186480000000001</v>
          </cell>
        </row>
        <row r="222">
          <cell r="A222">
            <v>78624</v>
          </cell>
          <cell r="B222" t="str">
            <v>6" French Bread Pizza   Cheesy Garlic</v>
          </cell>
          <cell r="C222">
            <v>16.760000000000002</v>
          </cell>
          <cell r="D222">
            <v>60</v>
          </cell>
          <cell r="E222">
            <v>4.47</v>
          </cell>
          <cell r="F222" t="str">
            <v>B077</v>
          </cell>
          <cell r="G222" t="str">
            <v>100042/110244</v>
          </cell>
          <cell r="H222" t="str">
            <v>CHEESE MOZZ LM PART SKIM
UNFZ PROCESSR PK</v>
          </cell>
          <cell r="I222">
            <v>1.82</v>
          </cell>
          <cell r="J222">
            <v>0</v>
          </cell>
          <cell r="K222">
            <v>1.7112000000000001</v>
          </cell>
          <cell r="L222">
            <v>3.1143840000000003</v>
          </cell>
        </row>
        <row r="223">
          <cell r="A223">
            <v>78626</v>
          </cell>
          <cell r="B223" t="str">
            <v>6" French Bread Pepperoni Pizza IW</v>
          </cell>
          <cell r="C223">
            <v>19.88</v>
          </cell>
          <cell r="D223">
            <v>60</v>
          </cell>
          <cell r="E223">
            <v>5.3</v>
          </cell>
          <cell r="F223" t="str">
            <v>B077</v>
          </cell>
          <cell r="G223" t="str">
            <v>100042/110244</v>
          </cell>
          <cell r="H223" t="str">
            <v>CHEESE MOZZ LM PART SKIM
UNFZ PROCESSR PK</v>
          </cell>
          <cell r="I223">
            <v>5.62</v>
          </cell>
          <cell r="J223">
            <v>0</v>
          </cell>
          <cell r="K223">
            <v>1.7112000000000001</v>
          </cell>
          <cell r="L223">
            <v>9.6169440000000002</v>
          </cell>
        </row>
        <row r="224">
          <cell r="A224">
            <v>78642</v>
          </cell>
          <cell r="B224" t="str">
            <v>5" Pepp DD Pizza</v>
          </cell>
          <cell r="C224">
            <v>21.41</v>
          </cell>
          <cell r="D224">
            <v>60</v>
          </cell>
          <cell r="E224">
            <v>5.71</v>
          </cell>
          <cell r="F224" t="str">
            <v>B077</v>
          </cell>
          <cell r="G224" t="str">
            <v>100042/110244</v>
          </cell>
          <cell r="H224" t="str">
            <v>CHEESE MOZZ LM PART SKIM
UNFZ PROCESSR PK</v>
          </cell>
          <cell r="I224">
            <v>2.7</v>
          </cell>
          <cell r="J224">
            <v>0</v>
          </cell>
          <cell r="K224">
            <v>1.7112000000000001</v>
          </cell>
          <cell r="L224">
            <v>4.6202400000000008</v>
          </cell>
        </row>
        <row r="225">
          <cell r="A225">
            <v>78660</v>
          </cell>
          <cell r="B225" t="str">
            <v>Whole Grain 5" Deep Dish 100% Cheese IW</v>
          </cell>
          <cell r="C225">
            <v>22.13</v>
          </cell>
          <cell r="D225">
            <v>60</v>
          </cell>
          <cell r="E225">
            <v>5.9</v>
          </cell>
          <cell r="F225" t="str">
            <v>B077</v>
          </cell>
          <cell r="G225" t="str">
            <v>100042/110244</v>
          </cell>
          <cell r="H225" t="str">
            <v>CHEESE MOZZ LM PART SKIM
UNFZ PROCESSR PK</v>
          </cell>
          <cell r="I225">
            <v>7.5</v>
          </cell>
          <cell r="J225">
            <v>0</v>
          </cell>
          <cell r="K225">
            <v>1.7112000000000001</v>
          </cell>
          <cell r="L225">
            <v>12.834</v>
          </cell>
        </row>
        <row r="226">
          <cell r="A226">
            <v>78661</v>
          </cell>
          <cell r="B226" t="str">
            <v>Whole Grain 5" Deep Dish Cheese IW</v>
          </cell>
          <cell r="C226">
            <v>22.13</v>
          </cell>
          <cell r="D226">
            <v>60</v>
          </cell>
          <cell r="E226">
            <v>5.9</v>
          </cell>
          <cell r="F226" t="str">
            <v>B077</v>
          </cell>
          <cell r="G226" t="str">
            <v>100042/110244</v>
          </cell>
          <cell r="H226" t="str">
            <v>CHEESE MOZZ LM PART SKIM
UNFZ PROCESSR PK</v>
          </cell>
          <cell r="I226">
            <v>3.75</v>
          </cell>
          <cell r="J226">
            <v>0</v>
          </cell>
          <cell r="K226">
            <v>1.7112000000000001</v>
          </cell>
          <cell r="L226">
            <v>6.4169999999999998</v>
          </cell>
        </row>
        <row r="227">
          <cell r="A227">
            <v>78668</v>
          </cell>
          <cell r="B227" t="str">
            <v>Tony's Smart Pizza 3.2x5 100% Cheese</v>
          </cell>
          <cell r="C227">
            <v>30</v>
          </cell>
          <cell r="D227">
            <v>100</v>
          </cell>
          <cell r="E227">
            <v>4.8</v>
          </cell>
          <cell r="F227" t="str">
            <v>B077</v>
          </cell>
          <cell r="G227" t="str">
            <v>100042/110244</v>
          </cell>
          <cell r="H227" t="str">
            <v>CHEESE MOZZ LM PART SKIM
UNFZ PROCESSR PK</v>
          </cell>
          <cell r="I227">
            <v>12.5</v>
          </cell>
          <cell r="J227">
            <v>0</v>
          </cell>
          <cell r="K227">
            <v>1.7112000000000001</v>
          </cell>
          <cell r="L227">
            <v>21.39</v>
          </cell>
        </row>
        <row r="228">
          <cell r="A228">
            <v>78669</v>
          </cell>
          <cell r="B228" t="str">
            <v>Tony's Smart Pizza 3.2x5 100% Pepp</v>
          </cell>
          <cell r="C228">
            <v>30</v>
          </cell>
          <cell r="D228">
            <v>100</v>
          </cell>
          <cell r="E228">
            <v>4.8</v>
          </cell>
          <cell r="F228" t="str">
            <v>B077</v>
          </cell>
          <cell r="G228" t="str">
            <v>100042/110244</v>
          </cell>
          <cell r="H228" t="str">
            <v>CHEESE MOZZ LM PART SKIM
UNFZ PROCESSR PK</v>
          </cell>
          <cell r="I228">
            <v>10.63</v>
          </cell>
          <cell r="J228">
            <v>0</v>
          </cell>
          <cell r="K228">
            <v>1.7112000000000001</v>
          </cell>
          <cell r="L228">
            <v>18.190056000000002</v>
          </cell>
        </row>
        <row r="229">
          <cell r="A229">
            <v>78672</v>
          </cell>
          <cell r="B229" t="str">
            <v>4x6 Whole Grain 50/50 Sausage</v>
          </cell>
          <cell r="C229">
            <v>27.36</v>
          </cell>
          <cell r="D229">
            <v>96</v>
          </cell>
          <cell r="E229">
            <v>4.5599999999999996</v>
          </cell>
          <cell r="F229" t="str">
            <v>B077</v>
          </cell>
          <cell r="G229" t="str">
            <v>100042/110244</v>
          </cell>
          <cell r="H229" t="str">
            <v>CHEESE MOZZ LM PART SKIM
UNFZ PROCESSR PK</v>
          </cell>
          <cell r="I229">
            <v>3.33</v>
          </cell>
          <cell r="J229">
            <v>0</v>
          </cell>
          <cell r="K229">
            <v>1.7112000000000001</v>
          </cell>
          <cell r="L229">
            <v>5.698296</v>
          </cell>
        </row>
        <row r="230">
          <cell r="A230">
            <v>78673</v>
          </cell>
          <cell r="B230" t="str">
            <v>4x6 Whole Grain 50/50 Cheese</v>
          </cell>
          <cell r="C230">
            <v>27.6</v>
          </cell>
          <cell r="D230">
            <v>96</v>
          </cell>
          <cell r="E230">
            <v>4.5999999999999996</v>
          </cell>
          <cell r="F230" t="str">
            <v>B077</v>
          </cell>
          <cell r="G230" t="str">
            <v>100042/110244</v>
          </cell>
          <cell r="H230" t="str">
            <v>CHEESE MOZZ LM PART SKIM
UNFZ PROCESSR PK</v>
          </cell>
          <cell r="I230">
            <v>4.5</v>
          </cell>
          <cell r="J230">
            <v>0</v>
          </cell>
          <cell r="K230">
            <v>1.7112000000000001</v>
          </cell>
          <cell r="L230">
            <v>7.7004000000000001</v>
          </cell>
        </row>
        <row r="231">
          <cell r="A231">
            <v>78674</v>
          </cell>
          <cell r="B231" t="str">
            <v>4x6 Whole Grain 50/50 Pepp</v>
          </cell>
          <cell r="C231">
            <v>26.88</v>
          </cell>
          <cell r="D231">
            <v>96</v>
          </cell>
          <cell r="E231">
            <v>4.4800000000000004</v>
          </cell>
          <cell r="F231" t="str">
            <v>B077</v>
          </cell>
          <cell r="G231" t="str">
            <v>100042/110244</v>
          </cell>
          <cell r="H231" t="str">
            <v>CHEESE MOZZ LM PART SKIM
UNFZ PROCESSR PK</v>
          </cell>
          <cell r="I231">
            <v>3.33</v>
          </cell>
          <cell r="J231">
            <v>0</v>
          </cell>
          <cell r="K231">
            <v>1.7112000000000001</v>
          </cell>
          <cell r="L231">
            <v>5.698296</v>
          </cell>
        </row>
        <row r="232">
          <cell r="A232">
            <v>78675</v>
          </cell>
          <cell r="B232" t="str">
            <v>15" Bake to Rise Cheese Pizza</v>
          </cell>
          <cell r="C232">
            <v>30.68</v>
          </cell>
          <cell r="D232">
            <v>96</v>
          </cell>
          <cell r="E232">
            <v>5.1100000000000003</v>
          </cell>
          <cell r="F232" t="str">
            <v>B077</v>
          </cell>
          <cell r="G232" t="str">
            <v>100042/110244</v>
          </cell>
          <cell r="H232" t="str">
            <v>CHEESE MOZZ LM PART SKIM
UNFZ PROCESSR PK</v>
          </cell>
          <cell r="I232">
            <v>6</v>
          </cell>
          <cell r="J232">
            <v>0</v>
          </cell>
          <cell r="K232">
            <v>1.7112000000000001</v>
          </cell>
          <cell r="L232">
            <v>10.267200000000001</v>
          </cell>
        </row>
        <row r="233">
          <cell r="A233">
            <v>78676</v>
          </cell>
          <cell r="B233" t="str">
            <v>15" Bake to Rise Pepp Pizza</v>
          </cell>
          <cell r="C233">
            <v>32.29</v>
          </cell>
          <cell r="D233">
            <v>96</v>
          </cell>
          <cell r="E233">
            <v>5.38</v>
          </cell>
          <cell r="F233" t="str">
            <v>B077</v>
          </cell>
          <cell r="G233" t="str">
            <v>100042/110244</v>
          </cell>
          <cell r="H233" t="str">
            <v>CHEESE MOZZ LM PART SKIM
UNFZ PROCESSR PK</v>
          </cell>
          <cell r="I233">
            <v>6</v>
          </cell>
          <cell r="J233">
            <v>0</v>
          </cell>
          <cell r="K233">
            <v>1.7112000000000001</v>
          </cell>
          <cell r="L233">
            <v>10.267200000000001</v>
          </cell>
        </row>
        <row r="234">
          <cell r="A234">
            <v>78682</v>
          </cell>
          <cell r="B234" t="str">
            <v>Cheese Pizza Bagel (TR)</v>
          </cell>
          <cell r="C234">
            <v>18.3</v>
          </cell>
          <cell r="D234">
            <v>96</v>
          </cell>
          <cell r="E234">
            <v>3.05</v>
          </cell>
          <cell r="F234" t="str">
            <v>B077</v>
          </cell>
          <cell r="G234" t="str">
            <v>100042/110244</v>
          </cell>
          <cell r="H234" t="str">
            <v>CHEESE MOZZ LM PART SKIM
UNFZ PROCESSR PK</v>
          </cell>
          <cell r="I234">
            <v>6</v>
          </cell>
          <cell r="J234">
            <v>0</v>
          </cell>
          <cell r="K234">
            <v>1.7112000000000001</v>
          </cell>
          <cell r="L234">
            <v>10.267200000000001</v>
          </cell>
        </row>
        <row r="235">
          <cell r="A235">
            <v>78684</v>
          </cell>
          <cell r="B235" t="str">
            <v>5" Deep Dish Whole Grain Cheese 50/50</v>
          </cell>
          <cell r="C235">
            <v>22.13</v>
          </cell>
          <cell r="D235">
            <v>60</v>
          </cell>
          <cell r="E235">
            <v>5.9</v>
          </cell>
          <cell r="F235" t="str">
            <v>B077</v>
          </cell>
          <cell r="G235" t="str">
            <v>100042/110244</v>
          </cell>
          <cell r="H235" t="str">
            <v>CHEESE MOZZ LM PART SKIM
UNFZ PROCESSR PK</v>
          </cell>
          <cell r="I235">
            <v>3.75</v>
          </cell>
          <cell r="J235">
            <v>0</v>
          </cell>
          <cell r="K235">
            <v>1.7112000000000001</v>
          </cell>
          <cell r="L235">
            <v>6.4169999999999998</v>
          </cell>
        </row>
        <row r="236">
          <cell r="A236">
            <v>78688</v>
          </cell>
          <cell r="B236" t="str">
            <v>Whole Grain 5" DD Cheese IW</v>
          </cell>
          <cell r="C236">
            <v>20.59</v>
          </cell>
          <cell r="D236">
            <v>60</v>
          </cell>
          <cell r="E236">
            <v>5.49</v>
          </cell>
          <cell r="F236" t="str">
            <v>B077</v>
          </cell>
          <cell r="G236" t="str">
            <v>100042/110244</v>
          </cell>
          <cell r="H236" t="str">
            <v>CHEESE MOZZ LM PART SKIM
UNFZ PROCESSR PK</v>
          </cell>
          <cell r="I236">
            <v>5.25</v>
          </cell>
          <cell r="J236">
            <v>0</v>
          </cell>
          <cell r="K236">
            <v>1.7112000000000001</v>
          </cell>
          <cell r="L236">
            <v>8.9838000000000005</v>
          </cell>
        </row>
        <row r="237">
          <cell r="A237">
            <v>78689</v>
          </cell>
          <cell r="B237" t="str">
            <v>Whole Grain 5" DD Pepperoni IW</v>
          </cell>
          <cell r="C237">
            <v>20.59</v>
          </cell>
          <cell r="D237">
            <v>60</v>
          </cell>
          <cell r="E237">
            <v>5.49</v>
          </cell>
          <cell r="F237" t="str">
            <v>B077</v>
          </cell>
          <cell r="G237" t="str">
            <v>100042/110244</v>
          </cell>
          <cell r="H237" t="str">
            <v>CHEESE MOZZ LM PART SKIM
UNFZ PROCESSR PK</v>
          </cell>
          <cell r="I237">
            <v>3.38</v>
          </cell>
          <cell r="J237">
            <v>0</v>
          </cell>
          <cell r="K237">
            <v>1.7112000000000001</v>
          </cell>
          <cell r="L237">
            <v>5.7838560000000001</v>
          </cell>
        </row>
        <row r="238">
          <cell r="A238">
            <v>78697</v>
          </cell>
          <cell r="B238" t="str">
            <v>4x6 Pizza with Whole
Grain Cheese 100% Mozz</v>
          </cell>
          <cell r="C238">
            <v>27</v>
          </cell>
          <cell r="D238">
            <v>96</v>
          </cell>
          <cell r="E238">
            <v>4.5</v>
          </cell>
          <cell r="F238" t="str">
            <v>B077</v>
          </cell>
          <cell r="G238" t="str">
            <v>100042/110244</v>
          </cell>
          <cell r="H238" t="str">
            <v>CHEESE MOZZ LM PART SKIM
UNFZ PROCESSR PK</v>
          </cell>
          <cell r="I238">
            <v>8.4</v>
          </cell>
          <cell r="J238">
            <v>0</v>
          </cell>
          <cell r="K238">
            <v>1.7112000000000001</v>
          </cell>
          <cell r="L238">
            <v>14.374080000000001</v>
          </cell>
        </row>
        <row r="239">
          <cell r="A239">
            <v>78698</v>
          </cell>
          <cell r="B239" t="str">
            <v>4x6 with Whole
Grain Pepp 100% Mozz</v>
          </cell>
          <cell r="C239">
            <v>26.88</v>
          </cell>
          <cell r="D239">
            <v>96</v>
          </cell>
          <cell r="E239">
            <v>4.4800000000000004</v>
          </cell>
          <cell r="F239" t="str">
            <v>B077</v>
          </cell>
          <cell r="G239" t="str">
            <v>100042/110244</v>
          </cell>
          <cell r="H239" t="str">
            <v>CHEESE MOZZ LM PART SKIM
UNFZ PROCESSR PK</v>
          </cell>
          <cell r="I239">
            <v>6.66</v>
          </cell>
          <cell r="J239">
            <v>0</v>
          </cell>
          <cell r="K239">
            <v>1.7112000000000001</v>
          </cell>
          <cell r="L239">
            <v>11.396592</v>
          </cell>
        </row>
        <row r="240">
          <cell r="A240">
            <v>78699</v>
          </cell>
          <cell r="B240" t="str">
            <v>4x6 with Whole
Grain Sausage 100% Mozz</v>
          </cell>
          <cell r="C240">
            <v>27.36</v>
          </cell>
          <cell r="D240">
            <v>96</v>
          </cell>
          <cell r="E240">
            <v>4.5599999999999996</v>
          </cell>
          <cell r="F240" t="str">
            <v>B077</v>
          </cell>
          <cell r="G240" t="str">
            <v>100042/110244</v>
          </cell>
          <cell r="H240" t="str">
            <v>CHEESE MOZZ LM PART SKIM
UNFZ PROCESSR PK</v>
          </cell>
          <cell r="I240">
            <v>6.66</v>
          </cell>
          <cell r="J240">
            <v>0</v>
          </cell>
          <cell r="K240">
            <v>1.7112000000000001</v>
          </cell>
          <cell r="L240">
            <v>11.396592</v>
          </cell>
        </row>
        <row r="241">
          <cell r="A241">
            <v>78700</v>
          </cell>
          <cell r="B241" t="str">
            <v>Breakfast Bagel Sausage (Turkey)</v>
          </cell>
          <cell r="C241">
            <v>15.6</v>
          </cell>
          <cell r="D241">
            <v>96</v>
          </cell>
          <cell r="E241">
            <v>2.6</v>
          </cell>
          <cell r="F241" t="str">
            <v>B077</v>
          </cell>
          <cell r="G241" t="str">
            <v>100042/110244</v>
          </cell>
          <cell r="H241" t="str">
            <v>CHEESE MOZZ LM PART SKIM
UNFZ PROCESSR PK</v>
          </cell>
          <cell r="I241">
            <v>1.98</v>
          </cell>
          <cell r="J241">
            <v>0</v>
          </cell>
          <cell r="K241">
            <v>1.7112000000000001</v>
          </cell>
          <cell r="L241">
            <v>3.3881760000000001</v>
          </cell>
        </row>
        <row r="242">
          <cell r="A242">
            <v>78706</v>
          </cell>
          <cell r="B242" t="str">
            <v>4.5" Pepp Pizza BagelBULK</v>
          </cell>
          <cell r="C242">
            <v>24.75</v>
          </cell>
          <cell r="D242">
            <v>72</v>
          </cell>
          <cell r="E242">
            <v>5.5</v>
          </cell>
          <cell r="F242" t="str">
            <v>B077</v>
          </cell>
          <cell r="G242" t="str">
            <v>100042/110244</v>
          </cell>
          <cell r="H242" t="str">
            <v>CHEESE MOZZ LM PART SKIM
UNFZ PROCESSR PK</v>
          </cell>
          <cell r="I242">
            <v>7.12</v>
          </cell>
          <cell r="J242">
            <v>0</v>
          </cell>
          <cell r="K242">
            <v>1.7112000000000001</v>
          </cell>
          <cell r="L242">
            <v>12.183744000000001</v>
          </cell>
        </row>
        <row r="243">
          <cell r="A243">
            <v>78708</v>
          </cell>
          <cell r="B243" t="str">
            <v>Cheese French Bread Pizza</v>
          </cell>
          <cell r="C243">
            <v>25.35</v>
          </cell>
          <cell r="D243">
            <v>72</v>
          </cell>
          <cell r="E243">
            <v>5.63</v>
          </cell>
          <cell r="F243" t="str">
            <v>B077</v>
          </cell>
          <cell r="G243" t="str">
            <v>100042/110244</v>
          </cell>
          <cell r="H243" t="str">
            <v>CHEESE MOZZ LM PART SKIM
UNFZ PROCESSR PK</v>
          </cell>
          <cell r="I243">
            <v>6.21</v>
          </cell>
          <cell r="J243">
            <v>0</v>
          </cell>
          <cell r="K243">
            <v>1.7112000000000001</v>
          </cell>
          <cell r="L243">
            <v>10.626552</v>
          </cell>
        </row>
        <row r="244">
          <cell r="A244">
            <v>78709</v>
          </cell>
          <cell r="B244" t="str">
            <v>5" Pizza with Turkey Pepp</v>
          </cell>
          <cell r="C244">
            <v>19.05</v>
          </cell>
          <cell r="D244">
            <v>60</v>
          </cell>
          <cell r="E244">
            <v>5.08</v>
          </cell>
          <cell r="F244" t="str">
            <v>B077</v>
          </cell>
          <cell r="G244" t="str">
            <v>100042/110244</v>
          </cell>
          <cell r="H244" t="str">
            <v>CHEESE MOZZ LM PART SKIM
UNFZ PROCESSR PK</v>
          </cell>
          <cell r="I244">
            <v>2.98</v>
          </cell>
          <cell r="J244">
            <v>0</v>
          </cell>
          <cell r="K244">
            <v>1.7112000000000001</v>
          </cell>
          <cell r="L244">
            <v>5.0993760000000004</v>
          </cell>
        </row>
        <row r="245">
          <cell r="A245">
            <v>78710</v>
          </cell>
          <cell r="B245" t="str">
            <v>Tony's Turkey Sausage Breakfast Bagel 50/50 IW</v>
          </cell>
          <cell r="C245">
            <v>15.6</v>
          </cell>
          <cell r="D245">
            <v>96</v>
          </cell>
          <cell r="E245">
            <v>2.6</v>
          </cell>
          <cell r="F245" t="str">
            <v>B077</v>
          </cell>
          <cell r="G245" t="str">
            <v>100042/110244</v>
          </cell>
          <cell r="H245" t="str">
            <v>CHEESE MOZZ LM PART SKIM
UNFZ PROCESSR PK</v>
          </cell>
          <cell r="I245">
            <v>1.98</v>
          </cell>
          <cell r="J245">
            <v>0</v>
          </cell>
          <cell r="K245">
            <v>1.7112000000000001</v>
          </cell>
          <cell r="L245">
            <v>3.3881760000000001</v>
          </cell>
        </row>
        <row r="246">
          <cell r="A246">
            <v>78734</v>
          </cell>
          <cell r="B246" t="str">
            <v>4x6 Pepperoni Pizza (TR)</v>
          </cell>
          <cell r="C246">
            <v>30</v>
          </cell>
          <cell r="D246">
            <v>96</v>
          </cell>
          <cell r="E246">
            <v>5</v>
          </cell>
          <cell r="F246" t="str">
            <v>B077</v>
          </cell>
          <cell r="G246" t="str">
            <v>100042/110244</v>
          </cell>
          <cell r="H246" t="str">
            <v>CHEESE MOZZ LM PART SKIM
UNFZ PROCESSR PK</v>
          </cell>
          <cell r="I246">
            <v>10.26</v>
          </cell>
          <cell r="J246">
            <v>0</v>
          </cell>
          <cell r="K246">
            <v>1.7112000000000001</v>
          </cell>
          <cell r="L246">
            <v>17.556912000000001</v>
          </cell>
        </row>
        <row r="247">
          <cell r="A247">
            <v>78770</v>
          </cell>
          <cell r="B247" t="str">
            <v>Breakfast Bagel Sausage (Turkey)</v>
          </cell>
          <cell r="C247">
            <v>15.6</v>
          </cell>
          <cell r="D247">
            <v>96</v>
          </cell>
          <cell r="E247">
            <v>2.6</v>
          </cell>
          <cell r="F247" t="str">
            <v>B077</v>
          </cell>
          <cell r="G247" t="str">
            <v>100042/110244</v>
          </cell>
          <cell r="H247" t="str">
            <v>CHEESE MOZZ LM PART SKIM
UNFZ PROCESSR PK</v>
          </cell>
          <cell r="I247">
            <v>1.98</v>
          </cell>
          <cell r="J247">
            <v>0</v>
          </cell>
          <cell r="K247">
            <v>1.7112000000000001</v>
          </cell>
          <cell r="L247">
            <v>3.3881760000000001</v>
          </cell>
        </row>
        <row r="248">
          <cell r="A248">
            <v>78771</v>
          </cell>
          <cell r="B248" t="str">
            <v>Tony's Whole Grain 4x6 Sausage 100%</v>
          </cell>
          <cell r="C248">
            <v>28.14</v>
          </cell>
          <cell r="D248">
            <v>96</v>
          </cell>
          <cell r="E248">
            <v>4.6900000000000004</v>
          </cell>
          <cell r="F248" t="str">
            <v>B077</v>
          </cell>
          <cell r="G248" t="str">
            <v>100042/110244</v>
          </cell>
          <cell r="H248" t="str">
            <v>CHEESE MOZZ LM PART SKIM
UNFZ PROCESSR PK</v>
          </cell>
          <cell r="I248">
            <v>5.7</v>
          </cell>
          <cell r="J248">
            <v>0</v>
          </cell>
          <cell r="K248">
            <v>1.7112000000000001</v>
          </cell>
          <cell r="L248">
            <v>9.7538400000000003</v>
          </cell>
        </row>
        <row r="249">
          <cell r="A249">
            <v>78783</v>
          </cell>
          <cell r="B249" t="str">
            <v>4x6 Cheese Stuffed Crust 
Cheese/Sub Cheese</v>
          </cell>
          <cell r="C249">
            <v>26.95</v>
          </cell>
          <cell r="D249">
            <v>80</v>
          </cell>
          <cell r="E249">
            <v>5.39</v>
          </cell>
          <cell r="F249" t="str">
            <v>B077</v>
          </cell>
          <cell r="G249" t="str">
            <v>100042/110244</v>
          </cell>
          <cell r="H249" t="str">
            <v>CHEESE MOZZ LM PART SKIM
UNFZ PROCESSR PK</v>
          </cell>
          <cell r="I249">
            <v>5.4</v>
          </cell>
          <cell r="J249">
            <v>0</v>
          </cell>
          <cell r="K249">
            <v>1.7112000000000001</v>
          </cell>
          <cell r="L249">
            <v>9.2404800000000016</v>
          </cell>
        </row>
        <row r="250">
          <cell r="A250">
            <v>78784</v>
          </cell>
          <cell r="B250" t="str">
            <v>4x6 Cheese Stuffed Crust Pepp</v>
          </cell>
          <cell r="C250">
            <v>26.45</v>
          </cell>
          <cell r="D250">
            <v>80</v>
          </cell>
          <cell r="E250">
            <v>5.29</v>
          </cell>
          <cell r="F250" t="str">
            <v>B077</v>
          </cell>
          <cell r="G250" t="str">
            <v>100042/110244</v>
          </cell>
          <cell r="H250" t="str">
            <v>CHEESE MOZZ LM PART SKIM
UNFZ PROCESSR PK</v>
          </cell>
          <cell r="I250">
            <v>4.4000000000000004</v>
          </cell>
          <cell r="J250">
            <v>0</v>
          </cell>
          <cell r="K250">
            <v>1.7112000000000001</v>
          </cell>
          <cell r="L250">
            <v>7.5292800000000009</v>
          </cell>
        </row>
        <row r="251">
          <cell r="A251">
            <v>78794</v>
          </cell>
          <cell r="B251" t="str">
            <v>7" Cheese Stuffed Wedge Crust 
Cheese/Sub Cheese</v>
          </cell>
          <cell r="C251">
            <v>26.01</v>
          </cell>
          <cell r="D251">
            <v>72</v>
          </cell>
          <cell r="E251">
            <v>5.78</v>
          </cell>
          <cell r="F251" t="str">
            <v>B077</v>
          </cell>
          <cell r="G251" t="str">
            <v>100042/110244</v>
          </cell>
          <cell r="H251" t="str">
            <v>CHEESE MOZZ LM PART SKIM
UNFZ PROCESSR PK</v>
          </cell>
          <cell r="I251">
            <v>6.03</v>
          </cell>
          <cell r="J251">
            <v>0</v>
          </cell>
          <cell r="K251">
            <v>1.7112000000000001</v>
          </cell>
          <cell r="L251">
            <v>10.318536</v>
          </cell>
        </row>
        <row r="252">
          <cell r="A252">
            <v>78795</v>
          </cell>
          <cell r="B252" t="str">
            <v>7" Cheese Stuffed Wedge Crust Pepp</v>
          </cell>
          <cell r="C252">
            <v>26.9</v>
          </cell>
          <cell r="D252">
            <v>72</v>
          </cell>
          <cell r="E252">
            <v>5.98</v>
          </cell>
          <cell r="F252" t="str">
            <v>B077</v>
          </cell>
          <cell r="G252" t="str">
            <v>100042/110244</v>
          </cell>
          <cell r="H252" t="str">
            <v>CHEESE MOZZ LM PART SKIM
UNFZ PROCESSR PK</v>
          </cell>
          <cell r="I252">
            <v>5.1100000000000003</v>
          </cell>
          <cell r="J252">
            <v>0</v>
          </cell>
          <cell r="K252">
            <v>1.7112000000000001</v>
          </cell>
          <cell r="L252">
            <v>8.7442320000000002</v>
          </cell>
        </row>
        <row r="253">
          <cell r="A253">
            <v>78803</v>
          </cell>
          <cell r="B253" t="str">
            <v>Tony's 5" Cheese Crispy Crust Pizza</v>
          </cell>
          <cell r="C253">
            <v>22.65</v>
          </cell>
          <cell r="D253">
            <v>80</v>
          </cell>
          <cell r="E253">
            <v>4.53</v>
          </cell>
          <cell r="F253" t="str">
            <v>B077</v>
          </cell>
          <cell r="G253" t="str">
            <v>100042/110244</v>
          </cell>
          <cell r="H253" t="str">
            <v>CHEESE MOZZ LM PART SKIM
UNFZ PROCESSR PK</v>
          </cell>
          <cell r="I253">
            <v>3.5</v>
          </cell>
          <cell r="J253">
            <v>0</v>
          </cell>
          <cell r="K253">
            <v>1.7112000000000001</v>
          </cell>
          <cell r="L253">
            <v>5.9892000000000003</v>
          </cell>
        </row>
        <row r="254">
          <cell r="A254">
            <v>78804</v>
          </cell>
          <cell r="B254" t="str">
            <v>Tony's 5" Pepp Crispy Crust Pizza</v>
          </cell>
          <cell r="C254">
            <v>22.6</v>
          </cell>
          <cell r="D254">
            <v>80</v>
          </cell>
          <cell r="E254">
            <v>4.5199999999999996</v>
          </cell>
          <cell r="F254" t="str">
            <v>B077</v>
          </cell>
          <cell r="G254" t="str">
            <v>100042/110244</v>
          </cell>
          <cell r="H254" t="str">
            <v>CHEESE MOZZ LM PART SKIM
UNFZ PROCESSR PK</v>
          </cell>
          <cell r="I254">
            <v>2.73</v>
          </cell>
          <cell r="J254">
            <v>0</v>
          </cell>
          <cell r="K254">
            <v>1.7112000000000001</v>
          </cell>
          <cell r="L254">
            <v>4.671576</v>
          </cell>
        </row>
        <row r="255">
          <cell r="A255">
            <v>78817</v>
          </cell>
          <cell r="B255" t="str">
            <v>4x6 Cheese Pizza IW 100% Mozz</v>
          </cell>
          <cell r="C255">
            <v>21.6</v>
          </cell>
          <cell r="D255">
            <v>72</v>
          </cell>
          <cell r="E255">
            <v>4.8</v>
          </cell>
          <cell r="F255" t="str">
            <v>B077</v>
          </cell>
          <cell r="G255" t="str">
            <v>100042/110244</v>
          </cell>
          <cell r="H255" t="str">
            <v>CHEESE MOZZ LM PART SKIM
UNFZ PROCESSR PK</v>
          </cell>
          <cell r="I255">
            <v>9</v>
          </cell>
          <cell r="J255">
            <v>0</v>
          </cell>
          <cell r="K255">
            <v>1.7112000000000001</v>
          </cell>
          <cell r="L255">
            <v>15.4008</v>
          </cell>
        </row>
        <row r="256">
          <cell r="A256">
            <v>78818</v>
          </cell>
          <cell r="B256" t="str">
            <v>4x6 Pepp Pizza IW 100% Mozz</v>
          </cell>
          <cell r="C256">
            <v>21.69</v>
          </cell>
          <cell r="D256">
            <v>72</v>
          </cell>
          <cell r="E256">
            <v>4.82</v>
          </cell>
          <cell r="F256" t="str">
            <v>B077</v>
          </cell>
          <cell r="G256" t="str">
            <v>100042/110244</v>
          </cell>
          <cell r="H256" t="str">
            <v>CHEESE MOZZ LM PART SKIM
UNFZ PROCESSR PK</v>
          </cell>
          <cell r="I256">
            <v>6.75</v>
          </cell>
          <cell r="J256">
            <v>0</v>
          </cell>
          <cell r="K256">
            <v>1.7112000000000001</v>
          </cell>
          <cell r="L256">
            <v>11.550600000000001</v>
          </cell>
        </row>
        <row r="257">
          <cell r="A257">
            <v>78822</v>
          </cell>
          <cell r="B257" t="str">
            <v>Smart French Bread Sausage</v>
          </cell>
          <cell r="C257">
            <v>19.87</v>
          </cell>
          <cell r="D257">
            <v>60</v>
          </cell>
          <cell r="E257">
            <v>5.3</v>
          </cell>
          <cell r="F257" t="str">
            <v>B077</v>
          </cell>
          <cell r="G257" t="str">
            <v>100042/110244</v>
          </cell>
          <cell r="H257" t="str">
            <v>CHEESE MOZZ LM PART SKIM
UNFZ PROCESSR PK</v>
          </cell>
          <cell r="I257">
            <v>1.89</v>
          </cell>
          <cell r="J257">
            <v>0</v>
          </cell>
          <cell r="K257">
            <v>1.7112000000000001</v>
          </cell>
          <cell r="L257">
            <v>3.2341679999999999</v>
          </cell>
        </row>
        <row r="258">
          <cell r="A258">
            <v>78862</v>
          </cell>
          <cell r="B258" t="str">
            <v>School Lunch Pepp Pizza Super Wedge</v>
          </cell>
          <cell r="C258">
            <v>28.8</v>
          </cell>
          <cell r="D258">
            <v>72</v>
          </cell>
          <cell r="E258">
            <v>6.4</v>
          </cell>
          <cell r="F258" t="str">
            <v>B077</v>
          </cell>
          <cell r="G258" t="str">
            <v>100042/110244</v>
          </cell>
          <cell r="H258" t="str">
            <v>CHEESE MOZZ LM PART SKIM
UNFZ PROCESSR PK</v>
          </cell>
          <cell r="I258">
            <v>6.98</v>
          </cell>
          <cell r="J258">
            <v>0</v>
          </cell>
          <cell r="K258">
            <v>1.7112000000000001</v>
          </cell>
          <cell r="L258">
            <v>11.944176000000001</v>
          </cell>
        </row>
        <row r="259">
          <cell r="A259">
            <v>78868</v>
          </cell>
          <cell r="B259" t="str">
            <v>School Lunch 3 3/4" Cheese Bagel Piz</v>
          </cell>
          <cell r="C259">
            <v>16.2</v>
          </cell>
          <cell r="D259">
            <v>96</v>
          </cell>
          <cell r="E259">
            <v>2.7</v>
          </cell>
          <cell r="F259" t="str">
            <v>B077</v>
          </cell>
          <cell r="G259" t="str">
            <v>100042/110244</v>
          </cell>
          <cell r="H259" t="str">
            <v>CHEESE MOZZ LM PART SKIM
UNFZ PROCESSR PK</v>
          </cell>
          <cell r="I259">
            <v>7.2</v>
          </cell>
          <cell r="J259">
            <v>0</v>
          </cell>
          <cell r="K259">
            <v>1.7112000000000001</v>
          </cell>
          <cell r="L259">
            <v>12.320640000000001</v>
          </cell>
        </row>
        <row r="260">
          <cell r="A260">
            <v>78869</v>
          </cell>
          <cell r="B260" t="str">
            <v>School Lunch 3.2x5 Bkfst Saus Crumble Piz</v>
          </cell>
          <cell r="C260">
            <v>19.13</v>
          </cell>
          <cell r="D260">
            <v>100</v>
          </cell>
          <cell r="E260">
            <v>3.06</v>
          </cell>
          <cell r="F260" t="str">
            <v>B077</v>
          </cell>
          <cell r="G260" t="str">
            <v>100042/110244</v>
          </cell>
          <cell r="H260" t="str">
            <v>CHEESE MOZZ LM PART SKIM
UNFZ PROCESSR PK</v>
          </cell>
          <cell r="I260">
            <v>3.75</v>
          </cell>
          <cell r="J260">
            <v>0</v>
          </cell>
          <cell r="K260">
            <v>1.7112000000000001</v>
          </cell>
          <cell r="L260">
            <v>6.4169999999999998</v>
          </cell>
        </row>
        <row r="261">
          <cell r="A261">
            <v>78870</v>
          </cell>
          <cell r="B261" t="str">
            <v>School Lunch Rounded Wedge Pepp</v>
          </cell>
          <cell r="C261">
            <v>28.8</v>
          </cell>
          <cell r="D261">
            <v>72</v>
          </cell>
          <cell r="E261">
            <v>6.4</v>
          </cell>
          <cell r="F261" t="str">
            <v>B077</v>
          </cell>
          <cell r="G261" t="str">
            <v>100042/110244</v>
          </cell>
          <cell r="H261" t="str">
            <v>CHEESE MOZZ LM PART SKIM
UNFZ PROCESSR PK</v>
          </cell>
          <cell r="I261">
            <v>6.98</v>
          </cell>
          <cell r="J261">
            <v>0</v>
          </cell>
          <cell r="K261">
            <v>1.7112000000000001</v>
          </cell>
          <cell r="L261">
            <v>11.944176000000001</v>
          </cell>
        </row>
        <row r="262">
          <cell r="A262">
            <v>78906</v>
          </cell>
          <cell r="B262" t="str">
            <v>Classic Wedge with Whole Grain
50/50 Cheese</v>
          </cell>
          <cell r="C262">
            <v>24</v>
          </cell>
          <cell r="D262">
            <v>80</v>
          </cell>
          <cell r="E262">
            <v>4.8</v>
          </cell>
          <cell r="F262" t="str">
            <v>B077</v>
          </cell>
          <cell r="G262" t="str">
            <v>100042/110244</v>
          </cell>
          <cell r="H262" t="str">
            <v>CHEESE MOZZ LM PART SKIM
UNFZ PROCESSR PK</v>
          </cell>
          <cell r="I262">
            <v>3.75</v>
          </cell>
          <cell r="J262">
            <v>0</v>
          </cell>
          <cell r="K262">
            <v>1.7112000000000001</v>
          </cell>
          <cell r="L262">
            <v>6.4169999999999998</v>
          </cell>
        </row>
        <row r="263">
          <cell r="A263">
            <v>78907</v>
          </cell>
          <cell r="B263" t="str">
            <v>Classic Wedge with Whole Grain
 Pepp 50/50</v>
          </cell>
          <cell r="C263">
            <v>23.4</v>
          </cell>
          <cell r="D263">
            <v>80</v>
          </cell>
          <cell r="E263">
            <v>4.68</v>
          </cell>
          <cell r="F263" t="str">
            <v>B077</v>
          </cell>
          <cell r="G263" t="str">
            <v>100042/110244</v>
          </cell>
          <cell r="H263" t="str">
            <v>CHEESE MOZZ LM PART SKIM
UNFZ PROCESSR PK</v>
          </cell>
          <cell r="I263">
            <v>2.78</v>
          </cell>
          <cell r="J263">
            <v>0</v>
          </cell>
          <cell r="K263">
            <v>1.7112000000000001</v>
          </cell>
          <cell r="L263">
            <v>4.757136</v>
          </cell>
        </row>
        <row r="264">
          <cell r="A264">
            <v>78908</v>
          </cell>
          <cell r="B264" t="str">
            <v>Tony's Smart Wedge Sausage</v>
          </cell>
          <cell r="C264">
            <v>23.8</v>
          </cell>
          <cell r="D264">
            <v>80</v>
          </cell>
          <cell r="E264">
            <v>4.76</v>
          </cell>
          <cell r="F264" t="str">
            <v>B077</v>
          </cell>
          <cell r="G264" t="str">
            <v>100042/110244</v>
          </cell>
          <cell r="H264" t="str">
            <v>CHEESE MOZZ LM PART SKIM
UNFZ PROCESSR PK</v>
          </cell>
          <cell r="I264">
            <v>3.25</v>
          </cell>
          <cell r="J264">
            <v>0</v>
          </cell>
          <cell r="K264">
            <v>1.7112000000000001</v>
          </cell>
          <cell r="L264">
            <v>5.5613999999999999</v>
          </cell>
        </row>
        <row r="265">
          <cell r="A265">
            <v>78909</v>
          </cell>
          <cell r="B265" t="str">
            <v>Classic Wedge with Whole Grain Cheese</v>
          </cell>
          <cell r="C265">
            <v>23.5</v>
          </cell>
          <cell r="D265">
            <v>80</v>
          </cell>
          <cell r="E265">
            <v>4.7</v>
          </cell>
          <cell r="F265" t="str">
            <v>B077</v>
          </cell>
          <cell r="G265" t="str">
            <v>100042/110244</v>
          </cell>
          <cell r="H265" t="str">
            <v>CHEESE MOZZ LM PART SKIM
UNFZ PROCESSR PK</v>
          </cell>
          <cell r="I265">
            <v>7</v>
          </cell>
          <cell r="J265">
            <v>0</v>
          </cell>
          <cell r="K265">
            <v>1.7112000000000001</v>
          </cell>
          <cell r="L265">
            <v>11.978400000000001</v>
          </cell>
        </row>
        <row r="266">
          <cell r="A266">
            <v>78910</v>
          </cell>
          <cell r="B266" t="str">
            <v>Classic Wedge with Whole Grain Pepp</v>
          </cell>
          <cell r="C266">
            <v>23.4</v>
          </cell>
          <cell r="D266">
            <v>80</v>
          </cell>
          <cell r="E266">
            <v>4.68</v>
          </cell>
          <cell r="F266" t="str">
            <v>B077</v>
          </cell>
          <cell r="G266" t="str">
            <v>100042/110244</v>
          </cell>
          <cell r="H266" t="str">
            <v>CHEESE MOZZ LM PART SKIM
UNFZ PROCESSR PK</v>
          </cell>
          <cell r="I266">
            <v>5.55</v>
          </cell>
          <cell r="J266">
            <v>0</v>
          </cell>
          <cell r="K266">
            <v>1.7112000000000001</v>
          </cell>
          <cell r="L266">
            <v>9.4971599999999992</v>
          </cell>
        </row>
        <row r="267">
          <cell r="A267">
            <v>78913</v>
          </cell>
          <cell r="B267" t="str">
            <v>Freschetta Flatz  3 Meat Italian</v>
          </cell>
          <cell r="C267">
            <v>13.68</v>
          </cell>
          <cell r="D267">
            <v>48</v>
          </cell>
          <cell r="E267">
            <v>4.5599999999999996</v>
          </cell>
          <cell r="F267" t="str">
            <v>B077</v>
          </cell>
          <cell r="G267" t="str">
            <v>100042/110244</v>
          </cell>
          <cell r="H267" t="str">
            <v>CHEESE MOZZ LM PART SKIM
UNFZ PROCESSR PK</v>
          </cell>
          <cell r="I267">
            <v>2.31</v>
          </cell>
          <cell r="J267">
            <v>0</v>
          </cell>
          <cell r="K267">
            <v>1.7112000000000001</v>
          </cell>
          <cell r="L267">
            <v>3.9528720000000002</v>
          </cell>
        </row>
        <row r="268">
          <cell r="A268">
            <v>78914</v>
          </cell>
          <cell r="B268" t="str">
            <v>Freschetta Flatz  Buffalo Chicken</v>
          </cell>
          <cell r="C268">
            <v>13.65</v>
          </cell>
          <cell r="D268">
            <v>48</v>
          </cell>
          <cell r="E268">
            <v>4.55</v>
          </cell>
          <cell r="F268" t="str">
            <v>B077</v>
          </cell>
          <cell r="G268" t="str">
            <v>100042/110244</v>
          </cell>
          <cell r="H268" t="str">
            <v>CHEESE MOZZ LM PART SKIM
UNFZ PROCESSR PK</v>
          </cell>
          <cell r="I268">
            <v>3.45</v>
          </cell>
          <cell r="J268">
            <v>0</v>
          </cell>
          <cell r="K268">
            <v>1.7112000000000001</v>
          </cell>
          <cell r="L268">
            <v>5.9036400000000002</v>
          </cell>
        </row>
        <row r="269">
          <cell r="A269">
            <v>78917</v>
          </cell>
          <cell r="B269" t="str">
            <v>Big Daddy's 16" Harvest Rolled Edge Cheese</v>
          </cell>
          <cell r="C269">
            <v>25.88</v>
          </cell>
          <cell r="D269">
            <v>72</v>
          </cell>
          <cell r="E269">
            <v>5.75</v>
          </cell>
          <cell r="F269" t="str">
            <v>B077</v>
          </cell>
          <cell r="G269" t="str">
            <v>100042/110244</v>
          </cell>
          <cell r="H269" t="str">
            <v>CHEESE MOZZ LM PART SKIM
UNFZ PROCESSR PK</v>
          </cell>
          <cell r="I269">
            <v>6.75</v>
          </cell>
          <cell r="J269">
            <v>0</v>
          </cell>
          <cell r="K269">
            <v>1.7112000000000001</v>
          </cell>
          <cell r="L269">
            <v>11.550600000000001</v>
          </cell>
        </row>
        <row r="270">
          <cell r="A270">
            <v>78918</v>
          </cell>
          <cell r="B270" t="str">
            <v>Big Daddy's 16" Harvest Rolled Edge Pepp</v>
          </cell>
          <cell r="C270">
            <v>25.88</v>
          </cell>
          <cell r="D270">
            <v>72</v>
          </cell>
          <cell r="E270">
            <v>5.75</v>
          </cell>
          <cell r="F270" t="str">
            <v>B077</v>
          </cell>
          <cell r="G270" t="str">
            <v>100042/110244</v>
          </cell>
          <cell r="H270" t="str">
            <v>CHEESE MOZZ LM PART SKIM
UNFZ PROCESSR PK</v>
          </cell>
          <cell r="I270">
            <v>5.18</v>
          </cell>
          <cell r="J270">
            <v>0</v>
          </cell>
          <cell r="K270">
            <v>1.7112000000000001</v>
          </cell>
          <cell r="L270">
            <v>8.8640159999999995</v>
          </cell>
        </row>
        <row r="271">
          <cell r="A271">
            <v>78922</v>
          </cell>
          <cell r="B271" t="str">
            <v>Big Daddy's Whole Grain Cheese Pizza</v>
          </cell>
          <cell r="C271">
            <v>26.72</v>
          </cell>
          <cell r="D271">
            <v>90</v>
          </cell>
          <cell r="E271">
            <v>4.75</v>
          </cell>
          <cell r="F271" t="str">
            <v>B077</v>
          </cell>
          <cell r="G271" t="str">
            <v>100042/110244</v>
          </cell>
          <cell r="H271" t="str">
            <v>CHEESE MOZZ LM PART SKIM
UNFZ PROCESSR PK</v>
          </cell>
          <cell r="I271">
            <v>6.75</v>
          </cell>
          <cell r="J271">
            <v>0</v>
          </cell>
          <cell r="K271">
            <v>1.7112000000000001</v>
          </cell>
          <cell r="L271">
            <v>11.550600000000001</v>
          </cell>
        </row>
        <row r="272">
          <cell r="A272">
            <v>78926</v>
          </cell>
          <cell r="B272" t="str">
            <v>Big Daddy's Whole Grain Cheese Pizza</v>
          </cell>
          <cell r="C272">
            <v>24.65</v>
          </cell>
          <cell r="D272">
            <v>72</v>
          </cell>
          <cell r="E272">
            <v>5.48</v>
          </cell>
          <cell r="F272" t="str">
            <v>B077</v>
          </cell>
          <cell r="G272" t="str">
            <v>100042/110244</v>
          </cell>
          <cell r="H272" t="str">
            <v>CHEESE MOZZ LM PART SKIM
UNFZ PROCESSR PK</v>
          </cell>
          <cell r="I272">
            <v>7.48</v>
          </cell>
          <cell r="J272">
            <v>0</v>
          </cell>
          <cell r="K272">
            <v>1.7112000000000001</v>
          </cell>
          <cell r="L272">
            <v>12.799776000000001</v>
          </cell>
        </row>
        <row r="273">
          <cell r="A273">
            <v>78927</v>
          </cell>
          <cell r="B273" t="str">
            <v>Big Daddy's Whole Grain Pepperoni Pizza</v>
          </cell>
          <cell r="C273">
            <v>24.7</v>
          </cell>
          <cell r="D273">
            <v>72</v>
          </cell>
          <cell r="E273">
            <v>5.49</v>
          </cell>
          <cell r="F273" t="str">
            <v>B077</v>
          </cell>
          <cell r="G273" t="str">
            <v>100042/110244</v>
          </cell>
          <cell r="H273" t="str">
            <v>CHEESE MOZZ LM PART SKIM
UNFZ PROCESSR PK</v>
          </cell>
          <cell r="I273">
            <v>5.96</v>
          </cell>
          <cell r="J273">
            <v>0</v>
          </cell>
          <cell r="K273">
            <v>1.7112000000000001</v>
          </cell>
          <cell r="L273">
            <v>10.198752000000001</v>
          </cell>
        </row>
        <row r="274">
          <cell r="A274">
            <v>78939</v>
          </cell>
          <cell r="B274" t="str">
            <v>Sodexo 16" 51% WG Cheese Pizza</v>
          </cell>
          <cell r="C274">
            <v>26.44</v>
          </cell>
          <cell r="D274">
            <v>90</v>
          </cell>
          <cell r="E274">
            <v>4.7</v>
          </cell>
          <cell r="F274" t="str">
            <v>B077</v>
          </cell>
          <cell r="G274" t="str">
            <v>100042/110244</v>
          </cell>
          <cell r="H274" t="str">
            <v>CHEESE MOZZ LM PART SKIM
UNFZ PROCESSR PK</v>
          </cell>
          <cell r="I274">
            <v>6.75</v>
          </cell>
          <cell r="J274">
            <v>0</v>
          </cell>
          <cell r="K274">
            <v>1.7112000000000001</v>
          </cell>
          <cell r="L274">
            <v>11.550600000000001</v>
          </cell>
        </row>
        <row r="275">
          <cell r="A275">
            <v>78942</v>
          </cell>
          <cell r="B275" t="str">
            <v>Big Daddy's 16" Harvest Rolled Edge Cheese</v>
          </cell>
          <cell r="C275">
            <v>25.88</v>
          </cell>
          <cell r="D275">
            <v>90</v>
          </cell>
          <cell r="E275">
            <v>4.5999999999999996</v>
          </cell>
          <cell r="F275" t="str">
            <v>B077</v>
          </cell>
          <cell r="G275" t="str">
            <v>100042/110244</v>
          </cell>
          <cell r="H275" t="str">
            <v>CHEESE MOZZ LM PART SKIM
UNFZ PROCESSR PK</v>
          </cell>
          <cell r="I275">
            <v>6.75</v>
          </cell>
          <cell r="J275">
            <v>0</v>
          </cell>
          <cell r="K275">
            <v>1.7112000000000001</v>
          </cell>
          <cell r="L275">
            <v>11.550600000000001</v>
          </cell>
        </row>
        <row r="276">
          <cell r="A276">
            <v>78943</v>
          </cell>
          <cell r="B276" t="str">
            <v>Big Daddy's 16" Harvest Rolled Edge Pepp</v>
          </cell>
          <cell r="C276">
            <v>25.88</v>
          </cell>
          <cell r="D276">
            <v>90</v>
          </cell>
          <cell r="E276">
            <v>4.5999999999999996</v>
          </cell>
          <cell r="F276" t="str">
            <v>B077</v>
          </cell>
          <cell r="G276" t="str">
            <v>100042/110244</v>
          </cell>
          <cell r="H276" t="str">
            <v>CHEESE MOZZ LM PART SKIM
UNFZ PROCESSR PK</v>
          </cell>
          <cell r="I276">
            <v>5.18</v>
          </cell>
          <cell r="J276">
            <v>0</v>
          </cell>
          <cell r="K276">
            <v>1.7112000000000001</v>
          </cell>
          <cell r="L276">
            <v>8.8640159999999995</v>
          </cell>
        </row>
        <row r="277">
          <cell r="A277">
            <v>78944</v>
          </cell>
          <cell r="B277" t="str">
            <v>Big Daddy's 16" Harvest Rolled Edge Cheese</v>
          </cell>
          <cell r="C277">
            <v>25.88</v>
          </cell>
          <cell r="D277">
            <v>90</v>
          </cell>
          <cell r="E277">
            <v>4.5999999999999996</v>
          </cell>
          <cell r="F277" t="str">
            <v>B077</v>
          </cell>
          <cell r="G277" t="str">
            <v>100042/110244</v>
          </cell>
          <cell r="H277" t="str">
            <v>CHEESE MOZZ LM PART SKIM
UNFZ PROCESSR PK</v>
          </cell>
          <cell r="I277">
            <v>6.75</v>
          </cell>
          <cell r="J277">
            <v>0</v>
          </cell>
          <cell r="K277">
            <v>1.7112000000000001</v>
          </cell>
          <cell r="L277">
            <v>11.550600000000001</v>
          </cell>
        </row>
        <row r="278">
          <cell r="A278">
            <v>78945</v>
          </cell>
          <cell r="B278" t="str">
            <v>Big Daddy's 16" Harvest Rolled Edge Pepp</v>
          </cell>
          <cell r="C278">
            <v>25.88</v>
          </cell>
          <cell r="D278">
            <v>90</v>
          </cell>
          <cell r="E278">
            <v>4.5999999999999996</v>
          </cell>
          <cell r="F278" t="str">
            <v>B077</v>
          </cell>
          <cell r="G278" t="str">
            <v>100042/110244</v>
          </cell>
          <cell r="H278" t="str">
            <v>CHEESE MOZZ LM PART SKIM
UNFZ PROCESSR PK</v>
          </cell>
          <cell r="I278">
            <v>5.18</v>
          </cell>
          <cell r="J278">
            <v>0</v>
          </cell>
          <cell r="K278">
            <v>1.7112000000000001</v>
          </cell>
          <cell r="L278">
            <v>8.8640159999999995</v>
          </cell>
        </row>
        <row r="279">
          <cell r="A279">
            <v>78948</v>
          </cell>
          <cell r="B279" t="str">
            <v>French Bread Pepp</v>
          </cell>
          <cell r="C279">
            <v>18.75</v>
          </cell>
          <cell r="D279">
            <v>60</v>
          </cell>
          <cell r="E279">
            <v>5</v>
          </cell>
          <cell r="F279" t="str">
            <v>B077</v>
          </cell>
          <cell r="G279" t="str">
            <v>100042/110244</v>
          </cell>
          <cell r="H279" t="str">
            <v>CHEESE MOZZ LM PART SKIM
UNFZ PROCESSR PK</v>
          </cell>
          <cell r="I279">
            <v>5.81</v>
          </cell>
          <cell r="J279">
            <v>0</v>
          </cell>
          <cell r="K279">
            <v>1.7112000000000001</v>
          </cell>
          <cell r="L279">
            <v>9.9420719999999996</v>
          </cell>
        </row>
        <row r="280">
          <cell r="A280">
            <v>78951</v>
          </cell>
          <cell r="B280" t="str">
            <v>Cheese Pizza Bagel I.W.</v>
          </cell>
          <cell r="C280">
            <v>28.61</v>
          </cell>
          <cell r="D280">
            <v>84</v>
          </cell>
          <cell r="E280">
            <v>5.45</v>
          </cell>
          <cell r="F280" t="str">
            <v>B077</v>
          </cell>
          <cell r="G280" t="str">
            <v>100042/110244</v>
          </cell>
          <cell r="H280" t="str">
            <v>CHEESE MOZZ LM PART SKIM
UNFZ PROCESSR PK</v>
          </cell>
          <cell r="I280">
            <v>10.47</v>
          </cell>
          <cell r="J280">
            <v>0</v>
          </cell>
          <cell r="K280">
            <v>1.7112000000000001</v>
          </cell>
          <cell r="L280">
            <v>17.916264000000002</v>
          </cell>
        </row>
        <row r="281">
          <cell r="A281">
            <v>78952</v>
          </cell>
          <cell r="B281" t="str">
            <v>Cheese Pizza Bagel I.W.</v>
          </cell>
          <cell r="C281">
            <v>28.61</v>
          </cell>
          <cell r="D281">
            <v>84</v>
          </cell>
          <cell r="E281">
            <v>5.45</v>
          </cell>
          <cell r="F281" t="str">
            <v>B077</v>
          </cell>
          <cell r="G281" t="str">
            <v>100042/110244</v>
          </cell>
          <cell r="H281" t="str">
            <v>CHEESE MOZZ LM PART SKIM
UNFZ PROCESSR PK</v>
          </cell>
          <cell r="I281">
            <v>10.47</v>
          </cell>
          <cell r="J281">
            <v>0</v>
          </cell>
          <cell r="K281">
            <v>1.7112000000000001</v>
          </cell>
          <cell r="L281">
            <v>17.916264000000002</v>
          </cell>
        </row>
        <row r="282">
          <cell r="A282">
            <v>78955</v>
          </cell>
          <cell r="B282" t="str">
            <v>French Bread Cheese Pizza</v>
          </cell>
          <cell r="C282">
            <v>18.75</v>
          </cell>
          <cell r="D282">
            <v>60</v>
          </cell>
          <cell r="E282">
            <v>5</v>
          </cell>
          <cell r="F282" t="str">
            <v>B077</v>
          </cell>
          <cell r="G282" t="str">
            <v>100042/110244</v>
          </cell>
          <cell r="H282" t="str">
            <v>CHEESE MOZZ LM PART SKIM
UNFZ PROCESSR PK</v>
          </cell>
          <cell r="I282">
            <v>7.59</v>
          </cell>
          <cell r="J282">
            <v>0</v>
          </cell>
          <cell r="K282">
            <v>1.7112000000000001</v>
          </cell>
          <cell r="L282">
            <v>12.988008000000001</v>
          </cell>
        </row>
        <row r="283">
          <cell r="A283">
            <v>78956</v>
          </cell>
          <cell r="B283" t="str">
            <v>French Bread Cheese Pizza I.W.</v>
          </cell>
          <cell r="C283">
            <v>18.75</v>
          </cell>
          <cell r="D283">
            <v>60</v>
          </cell>
          <cell r="E283">
            <v>5</v>
          </cell>
          <cell r="F283" t="str">
            <v>B077</v>
          </cell>
          <cell r="G283" t="str">
            <v>100042/110244</v>
          </cell>
          <cell r="H283" t="str">
            <v>CHEESE MOZZ LM PART SKIM
UNFZ PROCESSR PK</v>
          </cell>
          <cell r="I283">
            <v>7.59</v>
          </cell>
          <cell r="J283">
            <v>0</v>
          </cell>
          <cell r="K283">
            <v>1.7112000000000001</v>
          </cell>
          <cell r="L283">
            <v>12.988008000000001</v>
          </cell>
        </row>
        <row r="284">
          <cell r="A284">
            <v>78964</v>
          </cell>
          <cell r="B284" t="str">
            <v>Breakfast Sausage Crumble Pizza I.W.</v>
          </cell>
          <cell r="C284">
            <v>19.440000000000001</v>
          </cell>
          <cell r="D284">
            <v>100</v>
          </cell>
          <cell r="E284">
            <v>3.11</v>
          </cell>
          <cell r="F284" t="str">
            <v>B077</v>
          </cell>
          <cell r="G284" t="str">
            <v>100042/110244</v>
          </cell>
          <cell r="H284" t="str">
            <v>CHEESE MOZZ LM PART SKIM
UNFZ PROCESSR PK</v>
          </cell>
          <cell r="I284">
            <v>1.84</v>
          </cell>
          <cell r="J284">
            <v>0</v>
          </cell>
          <cell r="K284">
            <v>1.7112000000000001</v>
          </cell>
          <cell r="L284">
            <v>3.1486080000000003</v>
          </cell>
        </row>
        <row r="285">
          <cell r="A285">
            <v>78965</v>
          </cell>
          <cell r="B285" t="str">
            <v>Breakfast Sausage Crumble Pizza</v>
          </cell>
          <cell r="C285">
            <v>19.440000000000001</v>
          </cell>
          <cell r="D285">
            <v>100</v>
          </cell>
          <cell r="E285">
            <v>3.11</v>
          </cell>
          <cell r="F285" t="str">
            <v>B077</v>
          </cell>
          <cell r="G285" t="str">
            <v>100042/110244</v>
          </cell>
          <cell r="H285" t="str">
            <v>CHEESE MOZZ LM PART SKIM
UNFZ PROCESSR PK</v>
          </cell>
          <cell r="I285">
            <v>1.84</v>
          </cell>
          <cell r="J285">
            <v>0</v>
          </cell>
          <cell r="K285">
            <v>1.7112000000000001</v>
          </cell>
          <cell r="L285">
            <v>3.1486080000000003</v>
          </cell>
        </row>
        <row r="286">
          <cell r="A286">
            <v>78972</v>
          </cell>
          <cell r="B286" t="str">
            <v>Lunch Pepperoni Pizza Bagel</v>
          </cell>
          <cell r="C286">
            <v>28.61</v>
          </cell>
          <cell r="D286">
            <v>84</v>
          </cell>
          <cell r="E286">
            <v>5.45</v>
          </cell>
          <cell r="F286" t="str">
            <v>B077</v>
          </cell>
          <cell r="G286" t="str">
            <v>100042/110244</v>
          </cell>
          <cell r="H286" t="str">
            <v>CHEESE MOZZ LM PART SKIM
UNFZ PROCESSR PK</v>
          </cell>
          <cell r="I286">
            <v>3.82</v>
          </cell>
          <cell r="J286">
            <v>0</v>
          </cell>
          <cell r="K286">
            <v>1.7112000000000001</v>
          </cell>
          <cell r="L286">
            <v>6.5367839999999999</v>
          </cell>
        </row>
        <row r="287">
          <cell r="A287">
            <v>78973</v>
          </cell>
          <cell r="B287" t="str">
            <v>Lunch Pepperoni Pizza Bagel I.W.</v>
          </cell>
          <cell r="C287">
            <v>28.61</v>
          </cell>
          <cell r="D287">
            <v>84</v>
          </cell>
          <cell r="E287">
            <v>5.45</v>
          </cell>
          <cell r="F287" t="str">
            <v>B077</v>
          </cell>
          <cell r="G287" t="str">
            <v>100042/110244</v>
          </cell>
          <cell r="H287" t="str">
            <v>CHEESE MOZZ LM PART SKIM
UNFZ PROCESSR PK</v>
          </cell>
          <cell r="I287">
            <v>3.82</v>
          </cell>
          <cell r="J287">
            <v>0</v>
          </cell>
          <cell r="K287">
            <v>1.7112000000000001</v>
          </cell>
          <cell r="L287">
            <v>6.5367839999999999</v>
          </cell>
        </row>
        <row r="288">
          <cell r="A288">
            <v>78976</v>
          </cell>
          <cell r="B288" t="str">
            <v>School Lunch 3 3/4" Bkfst Bagel</v>
          </cell>
          <cell r="C288">
            <v>18.66</v>
          </cell>
          <cell r="D288">
            <v>96</v>
          </cell>
          <cell r="E288">
            <v>3.11</v>
          </cell>
          <cell r="F288" t="str">
            <v>B077</v>
          </cell>
          <cell r="G288" t="str">
            <v>100042/110244</v>
          </cell>
          <cell r="H288" t="str">
            <v>CHEESE MOZZ LM PART SKIM
UNFZ PROCESSR PK</v>
          </cell>
          <cell r="I288">
            <v>6</v>
          </cell>
          <cell r="J288">
            <v>0</v>
          </cell>
          <cell r="K288">
            <v>1.7112000000000001</v>
          </cell>
          <cell r="L288">
            <v>10.267200000000001</v>
          </cell>
        </row>
        <row r="289">
          <cell r="A289">
            <v>78977</v>
          </cell>
          <cell r="B289" t="str">
            <v>Breakfast Bagel I.W.</v>
          </cell>
          <cell r="C289">
            <v>18.66</v>
          </cell>
          <cell r="D289">
            <v>96</v>
          </cell>
          <cell r="E289">
            <v>3.11</v>
          </cell>
          <cell r="F289" t="str">
            <v>B077</v>
          </cell>
          <cell r="G289" t="str">
            <v>100042/110244</v>
          </cell>
          <cell r="H289" t="str">
            <v>CHEESE MOZZ LM PART SKIM
UNFZ PROCESSR PK</v>
          </cell>
          <cell r="I289">
            <v>5.99</v>
          </cell>
          <cell r="J289">
            <v>0</v>
          </cell>
          <cell r="K289">
            <v>1.7112000000000001</v>
          </cell>
          <cell r="L289">
            <v>10.250088</v>
          </cell>
        </row>
        <row r="290">
          <cell r="A290">
            <v>78978</v>
          </cell>
          <cell r="B290" t="str">
            <v>3 3/4" Breakfast Bagel 100% Mozz</v>
          </cell>
          <cell r="C290">
            <v>18.66</v>
          </cell>
          <cell r="D290">
            <v>96</v>
          </cell>
          <cell r="E290">
            <v>3.11</v>
          </cell>
          <cell r="F290" t="str">
            <v>B077</v>
          </cell>
          <cell r="G290" t="str">
            <v>100042/110244</v>
          </cell>
          <cell r="H290" t="str">
            <v>CHEESE MOZZ LM PART SKIM
UNFZ PROCESSR PK</v>
          </cell>
          <cell r="I290">
            <v>6</v>
          </cell>
          <cell r="J290">
            <v>0</v>
          </cell>
          <cell r="K290">
            <v>1.7112000000000001</v>
          </cell>
          <cell r="L290">
            <v>10.267200000000001</v>
          </cell>
        </row>
        <row r="291">
          <cell r="A291">
            <v>78985</v>
          </cell>
          <cell r="B291" t="str">
            <v>Big Daddy's Bold Cheese</v>
          </cell>
          <cell r="C291">
            <v>25.05</v>
          </cell>
          <cell r="D291">
            <v>72</v>
          </cell>
          <cell r="E291">
            <v>5.57</v>
          </cell>
          <cell r="F291" t="str">
            <v>B077</v>
          </cell>
          <cell r="G291" t="str">
            <v>100042/110244</v>
          </cell>
          <cell r="H291" t="str">
            <v>CHEESE MOZZ LM PART SKIM
UNFZ PROCESSR PK</v>
          </cell>
          <cell r="I291">
            <v>9</v>
          </cell>
          <cell r="J291">
            <v>0</v>
          </cell>
          <cell r="K291">
            <v>1.7112000000000001</v>
          </cell>
          <cell r="L291">
            <v>15.4008</v>
          </cell>
        </row>
        <row r="292">
          <cell r="A292">
            <v>78986</v>
          </cell>
          <cell r="B292" t="str">
            <v>Big Daddy's Bold Pepp</v>
          </cell>
          <cell r="C292">
            <v>25.05</v>
          </cell>
          <cell r="D292">
            <v>72</v>
          </cell>
          <cell r="E292">
            <v>5.57</v>
          </cell>
          <cell r="F292" t="str">
            <v>B077</v>
          </cell>
          <cell r="G292" t="str">
            <v>100042/110244</v>
          </cell>
          <cell r="H292" t="str">
            <v>CHEESE MOZZ LM PART SKIM
UNFZ PROCESSR PK</v>
          </cell>
          <cell r="I292">
            <v>6.89</v>
          </cell>
          <cell r="J292">
            <v>0</v>
          </cell>
          <cell r="K292">
            <v>1.7112000000000001</v>
          </cell>
          <cell r="L292">
            <v>11.790168</v>
          </cell>
        </row>
        <row r="293">
          <cell r="A293">
            <v>78987</v>
          </cell>
          <cell r="B293" t="str">
            <v>Big Daddy's Bold Cheese Pre-Sliced</v>
          </cell>
          <cell r="C293">
            <v>25.05</v>
          </cell>
          <cell r="D293">
            <v>90</v>
          </cell>
          <cell r="E293">
            <v>4.45</v>
          </cell>
          <cell r="F293" t="str">
            <v>B077</v>
          </cell>
          <cell r="G293" t="str">
            <v>100042/110244</v>
          </cell>
          <cell r="H293" t="str">
            <v>CHEESE MOZZ LM PART SKIM
UNFZ PROCESSR PK</v>
          </cell>
          <cell r="I293">
            <v>9</v>
          </cell>
          <cell r="J293">
            <v>0</v>
          </cell>
          <cell r="K293">
            <v>1.7112000000000001</v>
          </cell>
          <cell r="L293">
            <v>15.4008</v>
          </cell>
        </row>
        <row r="294">
          <cell r="A294">
            <v>78992</v>
          </cell>
          <cell r="B294" t="str">
            <v>Big Daddy's 51% WG Cheese Cheese Pizza Presliced</v>
          </cell>
          <cell r="C294">
            <v>24.37</v>
          </cell>
          <cell r="D294">
            <v>90</v>
          </cell>
          <cell r="E294">
            <v>4.33</v>
          </cell>
          <cell r="F294" t="str">
            <v>B077</v>
          </cell>
          <cell r="G294" t="str">
            <v>100042/110244</v>
          </cell>
          <cell r="H294" t="str">
            <v>CHEESE MOZZ LM PART SKIM
UNFZ PROCESSR PK</v>
          </cell>
          <cell r="I294">
            <v>7.48</v>
          </cell>
          <cell r="J294">
            <v>0</v>
          </cell>
          <cell r="K294">
            <v>1.7112000000000001</v>
          </cell>
          <cell r="L294">
            <v>12.799776000000001</v>
          </cell>
        </row>
        <row r="295">
          <cell r="A295">
            <v>78993</v>
          </cell>
          <cell r="B295" t="str">
            <v>Big Daddy's 51% WG Pepp Pizza Presliced</v>
          </cell>
          <cell r="C295">
            <v>24.37</v>
          </cell>
          <cell r="D295">
            <v>90</v>
          </cell>
          <cell r="E295">
            <v>4.33</v>
          </cell>
          <cell r="F295" t="str">
            <v>B077</v>
          </cell>
          <cell r="G295" t="str">
            <v>100042/110244</v>
          </cell>
          <cell r="H295" t="str">
            <v>CHEESE MOZZ LM PART SKIM
UNFZ PROCESSR PK</v>
          </cell>
          <cell r="I295">
            <v>5.96</v>
          </cell>
          <cell r="J295">
            <v>0</v>
          </cell>
          <cell r="K295">
            <v>1.7112000000000001</v>
          </cell>
          <cell r="L295">
            <v>10.198752000000001</v>
          </cell>
        </row>
        <row r="296">
          <cell r="A296">
            <v>78995</v>
          </cell>
          <cell r="B296" t="str">
            <v>Big Daddy's Cheese Flatbread Sandwich</v>
          </cell>
          <cell r="C296">
            <v>18.045000000000002</v>
          </cell>
          <cell r="D296">
            <v>72</v>
          </cell>
          <cell r="E296">
            <v>4.01</v>
          </cell>
          <cell r="F296" t="str">
            <v>B077</v>
          </cell>
          <cell r="G296" t="str">
            <v>100042/110244</v>
          </cell>
          <cell r="H296" t="str">
            <v>CHEESE MOZZ LM PART SKIM
UNFZ PROCESSR PK</v>
          </cell>
          <cell r="I296">
            <v>6.39</v>
          </cell>
          <cell r="J296">
            <v>0</v>
          </cell>
          <cell r="K296">
            <v>1.7112000000000001</v>
          </cell>
          <cell r="L296">
            <v>10.934568000000001</v>
          </cell>
        </row>
        <row r="297">
          <cell r="A297">
            <v>78996</v>
          </cell>
          <cell r="B297" t="str">
            <v>Big Daddy's Southwest Chicken Flatbread Sandwich</v>
          </cell>
          <cell r="C297">
            <v>19.079999999999998</v>
          </cell>
          <cell r="D297">
            <v>72</v>
          </cell>
          <cell r="E297">
            <v>4.24</v>
          </cell>
          <cell r="F297" t="str">
            <v>B077</v>
          </cell>
          <cell r="G297" t="str">
            <v>100042/110244</v>
          </cell>
          <cell r="H297" t="str">
            <v>CHEESE MOZZ LM PART SKIM
UNFZ PROCESSR PK</v>
          </cell>
          <cell r="I297">
            <v>4.09</v>
          </cell>
          <cell r="J297">
            <v>0</v>
          </cell>
          <cell r="K297">
            <v>1.7112000000000001</v>
          </cell>
          <cell r="L297">
            <v>6.9988080000000004</v>
          </cell>
        </row>
        <row r="298">
          <cell r="A298">
            <v>78997</v>
          </cell>
          <cell r="B298" t="str">
            <v>Big Daddy's BBQ Chicken Flatbread Sandwich</v>
          </cell>
          <cell r="C298">
            <v>18.27</v>
          </cell>
          <cell r="D298">
            <v>72</v>
          </cell>
          <cell r="E298">
            <v>4.0599999999999996</v>
          </cell>
          <cell r="F298" t="str">
            <v>B077</v>
          </cell>
          <cell r="G298" t="str">
            <v>100042/110244</v>
          </cell>
          <cell r="H298" t="str">
            <v>CHEESE MOZZ LM PART SKIM
UNFZ PROCESSR PK</v>
          </cell>
          <cell r="I298">
            <v>5</v>
          </cell>
          <cell r="J298">
            <v>0</v>
          </cell>
          <cell r="K298">
            <v>1.7112000000000001</v>
          </cell>
          <cell r="L298">
            <v>8.5560000000000009</v>
          </cell>
        </row>
        <row r="299">
          <cell r="A299">
            <v>78998</v>
          </cell>
          <cell r="B299" t="str">
            <v>Big Daddy's Bold Pepperoni Pre-Sliced 10 Cut</v>
          </cell>
          <cell r="C299">
            <v>25.19</v>
          </cell>
          <cell r="D299">
            <v>90</v>
          </cell>
          <cell r="E299">
            <v>4.4800000000000004</v>
          </cell>
          <cell r="F299" t="str">
            <v>B077</v>
          </cell>
          <cell r="G299" t="str">
            <v>100042/110244</v>
          </cell>
          <cell r="H299" t="str">
            <v>CHEESE MOZZ LM PART SKIM
UNFZ PROCESSR PK</v>
          </cell>
          <cell r="I299">
            <v>6.89</v>
          </cell>
          <cell r="J299">
            <v>0</v>
          </cell>
          <cell r="K299">
            <v>1.7112000000000001</v>
          </cell>
          <cell r="L299">
            <v>11.790168</v>
          </cell>
        </row>
        <row r="300">
          <cell r="A300">
            <v>88005</v>
          </cell>
          <cell r="B300" t="str">
            <v>Chicken Quesadilla</v>
          </cell>
          <cell r="C300">
            <v>26.4</v>
          </cell>
          <cell r="D300">
            <v>96</v>
          </cell>
          <cell r="E300">
            <v>4.4000000000000004</v>
          </cell>
          <cell r="F300" t="str">
            <v>B077</v>
          </cell>
          <cell r="G300" t="str">
            <v>100042/110244</v>
          </cell>
          <cell r="H300" t="str">
            <v>CHEESE MOZZ LM PART SKIM
UNFZ PROCESSR PK</v>
          </cell>
          <cell r="I300">
            <v>6.57</v>
          </cell>
          <cell r="J300">
            <v>0</v>
          </cell>
          <cell r="K300">
            <v>1.7112000000000001</v>
          </cell>
          <cell r="L300">
            <v>11.242584000000001</v>
          </cell>
        </row>
        <row r="301">
          <cell r="A301">
            <v>88007</v>
          </cell>
          <cell r="B301" t="str">
            <v>Cheese Quesadilla</v>
          </cell>
          <cell r="C301">
            <v>26.4</v>
          </cell>
          <cell r="D301">
            <v>96</v>
          </cell>
          <cell r="E301">
            <v>4.4000000000000004</v>
          </cell>
          <cell r="F301" t="str">
            <v>B077</v>
          </cell>
          <cell r="G301" t="str">
            <v>100042/110244</v>
          </cell>
          <cell r="H301" t="str">
            <v>CHEESE MOZZ LM PART SKIM
UNFZ PROCESSR PK</v>
          </cell>
          <cell r="I301">
            <v>8.91</v>
          </cell>
          <cell r="J301">
            <v>0</v>
          </cell>
          <cell r="K301">
            <v>1.7112000000000001</v>
          </cell>
          <cell r="L301">
            <v>15.246792000000001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6689-27A0-43BD-B532-2397C4EB7302}">
  <sheetPr>
    <tabColor rgb="FF00B0F0"/>
    <pageSetUpPr fitToPage="1"/>
  </sheetPr>
  <dimension ref="A1:M100"/>
  <sheetViews>
    <sheetView tabSelected="1" zoomScale="86" zoomScaleNormal="86" workbookViewId="0">
      <selection activeCell="D96" sqref="D96"/>
    </sheetView>
  </sheetViews>
  <sheetFormatPr defaultColWidth="9.109375" defaultRowHeight="15.6" x14ac:dyDescent="0.3"/>
  <cols>
    <col min="1" max="1" width="15.44140625" style="2" customWidth="1"/>
    <col min="2" max="2" width="13.5546875" style="2" customWidth="1"/>
    <col min="3" max="3" width="42.88671875" style="3" customWidth="1"/>
    <col min="4" max="4" width="26.33203125" style="2" customWidth="1"/>
    <col min="5" max="5" width="29.44140625" style="2" customWidth="1"/>
    <col min="6" max="6" width="27.33203125" style="2" customWidth="1"/>
    <col min="7" max="7" width="29.6640625" style="2" customWidth="1"/>
    <col min="8" max="16384" width="9.109375" style="2"/>
  </cols>
  <sheetData>
    <row r="1" spans="1:7" ht="36.6" thickBot="1" x14ac:dyDescent="0.35">
      <c r="A1" s="5" t="s">
        <v>0</v>
      </c>
      <c r="B1" s="6" t="s">
        <v>1</v>
      </c>
      <c r="C1" s="46" t="s">
        <v>97</v>
      </c>
      <c r="D1" s="5" t="s">
        <v>2</v>
      </c>
      <c r="E1" s="7" t="s">
        <v>3</v>
      </c>
      <c r="F1" s="60" t="s">
        <v>4</v>
      </c>
      <c r="G1" s="8" t="s">
        <v>5</v>
      </c>
    </row>
    <row r="2" spans="1:7" ht="16.8" thickTop="1" thickBot="1" x14ac:dyDescent="0.35">
      <c r="A2" s="454" t="s">
        <v>6</v>
      </c>
      <c r="B2" s="455">
        <v>0.4</v>
      </c>
      <c r="C2" s="456" t="s">
        <v>61</v>
      </c>
      <c r="D2" s="458" t="e">
        <f>E2/E93</f>
        <v>#DIV/0!</v>
      </c>
      <c r="E2" s="460">
        <f>SUM(G2:G5)</f>
        <v>0</v>
      </c>
      <c r="F2" s="96" t="s">
        <v>9</v>
      </c>
      <c r="G2" s="9">
        <f>'Tyson - Chicken Lg'!I14</f>
        <v>0</v>
      </c>
    </row>
    <row r="3" spans="1:7" ht="16.2" thickTop="1" x14ac:dyDescent="0.3">
      <c r="A3" s="376"/>
      <c r="B3" s="376"/>
      <c r="C3" s="457"/>
      <c r="D3" s="459"/>
      <c r="E3" s="376"/>
      <c r="F3" s="67" t="s">
        <v>242</v>
      </c>
      <c r="G3" s="10">
        <f>'Comida Vida - Chicken LG'!I9</f>
        <v>0</v>
      </c>
    </row>
    <row r="4" spans="1:7" ht="15.75" customHeight="1" x14ac:dyDescent="0.3">
      <c r="A4" s="376"/>
      <c r="B4" s="376"/>
      <c r="C4" s="457"/>
      <c r="D4" s="459"/>
      <c r="E4" s="376"/>
      <c r="F4" s="63" t="s">
        <v>7</v>
      </c>
      <c r="G4" s="11">
        <f>'Pilgrims Pride - Chicken LG'!I14</f>
        <v>0</v>
      </c>
    </row>
    <row r="5" spans="1:7" ht="15.75" customHeight="1" thickBot="1" x14ac:dyDescent="0.35">
      <c r="A5" s="376"/>
      <c r="B5" s="376"/>
      <c r="C5" s="457"/>
      <c r="D5" s="459"/>
      <c r="E5" s="376"/>
      <c r="F5" s="63" t="s">
        <v>8</v>
      </c>
      <c r="G5" s="10">
        <f>'Rich Chick - Chicken'!I14</f>
        <v>0</v>
      </c>
    </row>
    <row r="6" spans="1:7" ht="17.25" customHeight="1" thickTop="1" thickBot="1" x14ac:dyDescent="0.4">
      <c r="A6" s="376"/>
      <c r="B6" s="376"/>
      <c r="C6" s="12" t="s">
        <v>62</v>
      </c>
      <c r="D6" s="13" t="e">
        <f>E6/E93</f>
        <v>#DIV/0!</v>
      </c>
      <c r="E6" s="14">
        <f>G6</f>
        <v>0</v>
      </c>
      <c r="F6" s="91" t="s">
        <v>7</v>
      </c>
      <c r="G6" s="10">
        <f>'Pilgrims Pride -Chicken SM'!I6</f>
        <v>0</v>
      </c>
    </row>
    <row r="7" spans="1:7" ht="16.2" thickTop="1" x14ac:dyDescent="0.3">
      <c r="A7" s="376"/>
      <c r="B7" s="376"/>
      <c r="C7" s="461" t="s">
        <v>63</v>
      </c>
      <c r="D7" s="414" t="e">
        <f>E7/E93</f>
        <v>#DIV/0!</v>
      </c>
      <c r="E7" s="462">
        <f>SUM(G7:G10)</f>
        <v>0</v>
      </c>
      <c r="F7" s="65" t="s">
        <v>144</v>
      </c>
      <c r="G7" s="10">
        <f>'Asian - Chicken Legs'!I12</f>
        <v>0</v>
      </c>
    </row>
    <row r="8" spans="1:7" x14ac:dyDescent="0.3">
      <c r="A8" s="376"/>
      <c r="B8" s="376"/>
      <c r="C8" s="426"/>
      <c r="D8" s="415"/>
      <c r="E8" s="463"/>
      <c r="F8" s="63" t="s">
        <v>10</v>
      </c>
      <c r="G8" s="10">
        <f>'Chefs Corner -Chicken leg'!I14</f>
        <v>0</v>
      </c>
    </row>
    <row r="9" spans="1:7" x14ac:dyDescent="0.3">
      <c r="A9" s="376"/>
      <c r="B9" s="376"/>
      <c r="C9" s="426"/>
      <c r="D9" s="415"/>
      <c r="E9" s="463"/>
      <c r="F9" s="63" t="s">
        <v>11</v>
      </c>
      <c r="G9" s="10">
        <f>'Schwans - Chicken Leg'!I8</f>
        <v>0</v>
      </c>
    </row>
    <row r="10" spans="1:7" x14ac:dyDescent="0.3">
      <c r="A10" s="376"/>
      <c r="B10" s="376"/>
      <c r="C10" s="426"/>
      <c r="D10" s="415"/>
      <c r="E10" s="463"/>
      <c r="F10" s="63" t="s">
        <v>12</v>
      </c>
      <c r="G10" s="10">
        <f>'Yangs - Chicken legs'!I14</f>
        <v>0</v>
      </c>
    </row>
    <row r="11" spans="1:7" x14ac:dyDescent="0.3">
      <c r="A11" s="15"/>
      <c r="B11" s="16"/>
      <c r="C11" s="17"/>
      <c r="D11" s="18"/>
      <c r="E11" s="19"/>
      <c r="F11" s="18"/>
      <c r="G11" s="58"/>
    </row>
    <row r="12" spans="1:7" ht="18" customHeight="1" x14ac:dyDescent="0.3">
      <c r="A12" s="375" t="s">
        <v>13</v>
      </c>
      <c r="B12" s="390">
        <v>0.3</v>
      </c>
      <c r="C12" s="404" t="s">
        <v>64</v>
      </c>
      <c r="D12" s="382" t="e">
        <f>E12/E93</f>
        <v>#DIV/0!</v>
      </c>
      <c r="E12" s="385">
        <f>SUM(G12:G14)</f>
        <v>0</v>
      </c>
      <c r="F12" s="63" t="s">
        <v>14</v>
      </c>
      <c r="G12" s="10">
        <f>'Jennie-O - Turkey'!I14</f>
        <v>0</v>
      </c>
    </row>
    <row r="13" spans="1:7" ht="18" customHeight="1" x14ac:dyDescent="0.3">
      <c r="A13" s="388"/>
      <c r="B13" s="391"/>
      <c r="C13" s="405"/>
      <c r="D13" s="383"/>
      <c r="E13" s="409"/>
      <c r="F13" s="63" t="s">
        <v>165</v>
      </c>
      <c r="G13" s="10">
        <f>'Butterball - Turkey'!I14</f>
        <v>0</v>
      </c>
    </row>
    <row r="14" spans="1:7" ht="21" customHeight="1" thickBot="1" x14ac:dyDescent="0.35">
      <c r="A14" s="388"/>
      <c r="B14" s="391"/>
      <c r="C14" s="406"/>
      <c r="D14" s="411"/>
      <c r="E14" s="410"/>
      <c r="F14" s="63" t="s">
        <v>15</v>
      </c>
      <c r="G14" s="10">
        <f>'Cargill - Turkey'!I15</f>
        <v>0</v>
      </c>
    </row>
    <row r="15" spans="1:7" ht="21" customHeight="1" thickTop="1" x14ac:dyDescent="0.3">
      <c r="A15" s="388"/>
      <c r="B15" s="391"/>
      <c r="C15" s="407" t="s">
        <v>65</v>
      </c>
      <c r="D15" s="412" t="e">
        <f>E15/E93</f>
        <v>#DIV/0!</v>
      </c>
      <c r="E15" s="400">
        <f>SUM(G15:G16)</f>
        <v>0</v>
      </c>
      <c r="F15" s="65" t="s">
        <v>16</v>
      </c>
      <c r="G15" s="10">
        <f>'JTM - Turkey thighs'!I13</f>
        <v>0</v>
      </c>
    </row>
    <row r="16" spans="1:7" ht="17.25" customHeight="1" x14ac:dyDescent="0.3">
      <c r="A16" s="402"/>
      <c r="B16" s="403"/>
      <c r="C16" s="408"/>
      <c r="D16" s="413"/>
      <c r="E16" s="401"/>
      <c r="F16" s="66" t="s">
        <v>87</v>
      </c>
      <c r="G16" s="10">
        <f>'Brookwood - Turkey Thighs'!I6</f>
        <v>0</v>
      </c>
    </row>
    <row r="17" spans="1:7" x14ac:dyDescent="0.3">
      <c r="A17" s="20"/>
      <c r="B17" s="16"/>
      <c r="C17" s="17"/>
      <c r="D17" s="18"/>
      <c r="E17" s="19"/>
      <c r="F17" s="18"/>
      <c r="G17" s="58"/>
    </row>
    <row r="18" spans="1:7" x14ac:dyDescent="0.3">
      <c r="A18" s="375" t="s">
        <v>17</v>
      </c>
      <c r="B18" s="390">
        <v>0.1</v>
      </c>
      <c r="C18" s="392" t="s">
        <v>66</v>
      </c>
      <c r="D18" s="382" t="e">
        <f>E18/E93</f>
        <v>#DIV/0!</v>
      </c>
      <c r="E18" s="385">
        <f>SUM(G18:G19)</f>
        <v>0</v>
      </c>
      <c r="F18" s="63" t="s">
        <v>15</v>
      </c>
      <c r="G18" s="10">
        <f>'Cargill - Eggs'!I14</f>
        <v>0</v>
      </c>
    </row>
    <row r="19" spans="1:7" x14ac:dyDescent="0.3">
      <c r="A19" s="389"/>
      <c r="B19" s="389"/>
      <c r="C19" s="449"/>
      <c r="D19" s="450"/>
      <c r="E19" s="446"/>
      <c r="F19" s="63" t="s">
        <v>18</v>
      </c>
      <c r="G19" s="10">
        <f>'Michaels - Eggs'!I14</f>
        <v>0</v>
      </c>
    </row>
    <row r="20" spans="1:7" ht="15.75" customHeight="1" x14ac:dyDescent="0.3">
      <c r="A20" s="20"/>
      <c r="B20" s="16"/>
      <c r="C20" s="21"/>
      <c r="D20" s="18"/>
      <c r="E20" s="19"/>
      <c r="F20" s="18"/>
      <c r="G20" s="58"/>
    </row>
    <row r="21" spans="1:7" ht="15.75" customHeight="1" x14ac:dyDescent="0.3">
      <c r="A21" s="375" t="s">
        <v>19</v>
      </c>
      <c r="B21" s="390">
        <v>0.4</v>
      </c>
      <c r="C21" s="404" t="s">
        <v>67</v>
      </c>
      <c r="D21" s="382" t="e">
        <f>E21/E93</f>
        <v>#DIV/0!</v>
      </c>
      <c r="E21" s="385">
        <f>SUM(G21:G25)</f>
        <v>0</v>
      </c>
      <c r="F21" s="63" t="s">
        <v>9</v>
      </c>
      <c r="G21" s="10">
        <f>'Tyson - Beef'!I14</f>
        <v>0</v>
      </c>
    </row>
    <row r="22" spans="1:7" ht="15.75" customHeight="1" x14ac:dyDescent="0.3">
      <c r="A22" s="388"/>
      <c r="B22" s="391"/>
      <c r="C22" s="405"/>
      <c r="D22" s="383"/>
      <c r="E22" s="409"/>
      <c r="F22" s="63" t="s">
        <v>16</v>
      </c>
      <c r="G22" s="10">
        <f>'JTM - Beef'!I14</f>
        <v>0</v>
      </c>
    </row>
    <row r="23" spans="1:7" ht="15.75" customHeight="1" x14ac:dyDescent="0.3">
      <c r="A23" s="388"/>
      <c r="B23" s="391"/>
      <c r="C23" s="405"/>
      <c r="D23" s="383"/>
      <c r="E23" s="409"/>
      <c r="F23" s="63" t="s">
        <v>20</v>
      </c>
      <c r="G23" s="10">
        <f>'Maid-Rite - Beef'!I14</f>
        <v>0</v>
      </c>
    </row>
    <row r="24" spans="1:7" ht="15.75" customHeight="1" x14ac:dyDescent="0.3">
      <c r="A24" s="388"/>
      <c r="B24" s="447"/>
      <c r="C24" s="405"/>
      <c r="D24" s="383"/>
      <c r="E24" s="409"/>
      <c r="F24" s="71" t="s">
        <v>91</v>
      </c>
      <c r="G24" s="10">
        <f>'Bake Crafters - Beef'!I9</f>
        <v>0</v>
      </c>
    </row>
    <row r="25" spans="1:7" ht="15.75" customHeight="1" thickBot="1" x14ac:dyDescent="0.35">
      <c r="A25" s="388"/>
      <c r="B25" s="447"/>
      <c r="C25" s="406"/>
      <c r="D25" s="384"/>
      <c r="E25" s="448"/>
      <c r="F25" s="71" t="s">
        <v>242</v>
      </c>
      <c r="G25" s="10">
        <f>'Comida Vida - Beef'!I6</f>
        <v>0</v>
      </c>
    </row>
    <row r="26" spans="1:7" ht="15.75" customHeight="1" x14ac:dyDescent="0.3">
      <c r="A26" s="388"/>
      <c r="B26" s="447"/>
      <c r="C26" s="452" t="s">
        <v>284</v>
      </c>
      <c r="D26" s="451" t="e">
        <f>E26/E93</f>
        <v>#DIV/0!</v>
      </c>
      <c r="E26" s="453">
        <f>SUM(G26:G27)</f>
        <v>0</v>
      </c>
      <c r="F26" s="63" t="s">
        <v>242</v>
      </c>
      <c r="G26" s="10">
        <f>'Comida Vida - Beef Trim'!I8</f>
        <v>0</v>
      </c>
    </row>
    <row r="27" spans="1:7" ht="16.2" customHeight="1" x14ac:dyDescent="0.3">
      <c r="A27" s="376"/>
      <c r="B27" s="376"/>
      <c r="C27" s="408"/>
      <c r="D27" s="383"/>
      <c r="E27" s="409"/>
      <c r="F27" s="64" t="s">
        <v>144</v>
      </c>
      <c r="G27" s="10">
        <f>'Asian - Beef Sp.'!I7</f>
        <v>0</v>
      </c>
    </row>
    <row r="28" spans="1:7" x14ac:dyDescent="0.3">
      <c r="A28" s="20"/>
      <c r="B28" s="16"/>
      <c r="C28" s="17"/>
      <c r="D28" s="18"/>
      <c r="E28" s="19"/>
      <c r="F28" s="18"/>
      <c r="G28" s="58"/>
    </row>
    <row r="29" spans="1:7" x14ac:dyDescent="0.3">
      <c r="A29" s="375" t="s">
        <v>21</v>
      </c>
      <c r="B29" s="390">
        <v>0.3</v>
      </c>
      <c r="C29" s="392" t="s">
        <v>68</v>
      </c>
      <c r="D29" s="442" t="e">
        <f>E29/E93</f>
        <v>#DIV/0!</v>
      </c>
      <c r="E29" s="444">
        <f>SUM(G29:G31)</f>
        <v>0</v>
      </c>
      <c r="F29" s="63" t="s">
        <v>22</v>
      </c>
      <c r="G29" s="10">
        <f>'Brookwood - Pork'!I9</f>
        <v>0</v>
      </c>
    </row>
    <row r="30" spans="1:7" ht="15.75" customHeight="1" x14ac:dyDescent="0.3">
      <c r="A30" s="388"/>
      <c r="B30" s="376"/>
      <c r="C30" s="393"/>
      <c r="D30" s="443"/>
      <c r="E30" s="445"/>
      <c r="F30" s="63" t="s">
        <v>16</v>
      </c>
      <c r="G30" s="10">
        <f>'JTM - Pork'!I10</f>
        <v>0</v>
      </c>
    </row>
    <row r="31" spans="1:7" ht="15.75" customHeight="1" x14ac:dyDescent="0.3">
      <c r="A31" s="388"/>
      <c r="B31" s="376"/>
      <c r="C31" s="394"/>
      <c r="D31" s="443"/>
      <c r="E31" s="445"/>
      <c r="F31" s="63" t="s">
        <v>20</v>
      </c>
      <c r="G31" s="10">
        <f>'Maid-Rite - Pork'!I11</f>
        <v>0</v>
      </c>
    </row>
    <row r="32" spans="1:7" x14ac:dyDescent="0.3">
      <c r="A32" s="22"/>
      <c r="B32" s="16"/>
      <c r="C32" s="17"/>
      <c r="D32" s="18"/>
      <c r="E32" s="19"/>
      <c r="F32" s="18"/>
      <c r="G32" s="58"/>
    </row>
    <row r="33" spans="1:13" x14ac:dyDescent="0.3">
      <c r="A33" s="433" t="s">
        <v>24</v>
      </c>
      <c r="B33" s="434">
        <v>0.4</v>
      </c>
      <c r="C33" s="438" t="s">
        <v>69</v>
      </c>
      <c r="D33" s="382" t="e">
        <f>E33/E93</f>
        <v>#DIV/0!</v>
      </c>
      <c r="E33" s="385">
        <f>SUM(G33:G42)</f>
        <v>0</v>
      </c>
      <c r="F33" s="63" t="s">
        <v>9</v>
      </c>
      <c r="G33" s="10">
        <f>'Tyson - Mozzarella'!I14</f>
        <v>0</v>
      </c>
    </row>
    <row r="34" spans="1:13" x14ac:dyDescent="0.3">
      <c r="A34" s="433"/>
      <c r="B34" s="435"/>
      <c r="C34" s="439"/>
      <c r="D34" s="415"/>
      <c r="E34" s="417"/>
      <c r="F34" s="63" t="s">
        <v>25</v>
      </c>
      <c r="G34" s="10">
        <f>'Conagra - Mozzarella'!I14</f>
        <v>0</v>
      </c>
    </row>
    <row r="35" spans="1:13" x14ac:dyDescent="0.3">
      <c r="A35" s="433"/>
      <c r="B35" s="435"/>
      <c r="C35" s="439"/>
      <c r="D35" s="415"/>
      <c r="E35" s="417"/>
      <c r="F35" s="63" t="s">
        <v>26</v>
      </c>
      <c r="G35" s="10">
        <f>'ES Foods - Mozz'!I14</f>
        <v>0</v>
      </c>
    </row>
    <row r="36" spans="1:13" x14ac:dyDescent="0.3">
      <c r="A36" s="433"/>
      <c r="B36" s="435"/>
      <c r="C36" s="439"/>
      <c r="D36" s="415"/>
      <c r="E36" s="417"/>
      <c r="F36" s="63" t="s">
        <v>27</v>
      </c>
      <c r="G36" s="10">
        <f>'Alpha - Mozz'!I14</f>
        <v>0</v>
      </c>
    </row>
    <row r="37" spans="1:13" x14ac:dyDescent="0.3">
      <c r="A37" s="433"/>
      <c r="B37" s="435"/>
      <c r="C37" s="439"/>
      <c r="D37" s="415"/>
      <c r="E37" s="417"/>
      <c r="F37" s="63" t="s">
        <v>90</v>
      </c>
      <c r="G37" s="10">
        <f>'Fathers Table - Mozzarella'!I10</f>
        <v>0</v>
      </c>
    </row>
    <row r="38" spans="1:13" x14ac:dyDescent="0.3">
      <c r="A38" s="433"/>
      <c r="B38" s="435"/>
      <c r="C38" s="439"/>
      <c r="D38" s="415"/>
      <c r="E38" s="417"/>
      <c r="F38" s="63" t="s">
        <v>11</v>
      </c>
      <c r="G38" s="10">
        <f>'Schwans Mozzarella'!I14</f>
        <v>0</v>
      </c>
    </row>
    <row r="39" spans="1:13" x14ac:dyDescent="0.3">
      <c r="A39" s="433"/>
      <c r="B39" s="435"/>
      <c r="C39" s="439"/>
      <c r="D39" s="415"/>
      <c r="E39" s="417"/>
      <c r="F39" s="63" t="s">
        <v>28</v>
      </c>
      <c r="G39" s="10">
        <f>'Kasas - Mozzarella'!I7</f>
        <v>0</v>
      </c>
    </row>
    <row r="40" spans="1:13" x14ac:dyDescent="0.3">
      <c r="A40" s="433"/>
      <c r="B40" s="435"/>
      <c r="C40" s="439"/>
      <c r="D40" s="415"/>
      <c r="E40" s="417"/>
      <c r="F40" s="63" t="s">
        <v>695</v>
      </c>
      <c r="G40" s="10">
        <f>'Nardone - Mozzarella'!I14</f>
        <v>0</v>
      </c>
    </row>
    <row r="41" spans="1:13" x14ac:dyDescent="0.3">
      <c r="A41" s="433"/>
      <c r="B41" s="435"/>
      <c r="C41" s="439"/>
      <c r="D41" s="415"/>
      <c r="E41" s="417"/>
      <c r="F41" s="63" t="s">
        <v>89</v>
      </c>
      <c r="G41" s="10">
        <f>'Piazza, SA - Mozzarella'!I14</f>
        <v>0</v>
      </c>
    </row>
    <row r="42" spans="1:13" ht="15.75" customHeight="1" thickBot="1" x14ac:dyDescent="0.35">
      <c r="A42" s="433"/>
      <c r="B42" s="435"/>
      <c r="C42" s="439"/>
      <c r="D42" s="415"/>
      <c r="E42" s="417"/>
      <c r="F42" s="69" t="s">
        <v>23</v>
      </c>
      <c r="G42" s="10">
        <f>'Rich Prod - Mozzarella'!I10</f>
        <v>0</v>
      </c>
    </row>
    <row r="43" spans="1:13" ht="16.5" customHeight="1" thickTop="1" x14ac:dyDescent="0.3">
      <c r="A43" s="433"/>
      <c r="B43" s="435"/>
      <c r="C43" s="419" t="s">
        <v>70</v>
      </c>
      <c r="D43" s="421" t="e">
        <f>E43/E93</f>
        <v>#DIV/0!</v>
      </c>
      <c r="E43" s="423">
        <f>SUM(G43:G49)</f>
        <v>0</v>
      </c>
      <c r="F43" s="65" t="s">
        <v>91</v>
      </c>
      <c r="G43" s="10">
        <f>'Bake Crafters - Cheese Barrel'!I9</f>
        <v>0</v>
      </c>
    </row>
    <row r="44" spans="1:13" ht="16.5" customHeight="1" x14ac:dyDescent="0.3">
      <c r="A44" s="433"/>
      <c r="B44" s="435"/>
      <c r="C44" s="420"/>
      <c r="D44" s="422"/>
      <c r="E44" s="417"/>
      <c r="F44" s="65" t="s">
        <v>92</v>
      </c>
      <c r="G44" s="10">
        <f>'Tabatchnick - Cheese Barrel'!I12</f>
        <v>0</v>
      </c>
    </row>
    <row r="45" spans="1:13" ht="16.5" customHeight="1" x14ac:dyDescent="0.3">
      <c r="A45" s="433"/>
      <c r="B45" s="435"/>
      <c r="C45" s="420"/>
      <c r="D45" s="422"/>
      <c r="E45" s="417"/>
      <c r="F45" s="63" t="s">
        <v>29</v>
      </c>
      <c r="G45" s="10">
        <f>'Tasty Brands - Cheese Barrel'!I14</f>
        <v>0</v>
      </c>
    </row>
    <row r="46" spans="1:13" x14ac:dyDescent="0.3">
      <c r="A46" s="433"/>
      <c r="B46" s="435"/>
      <c r="C46" s="420"/>
      <c r="D46" s="415"/>
      <c r="E46" s="424"/>
      <c r="F46" s="65" t="s">
        <v>30</v>
      </c>
      <c r="G46" s="10">
        <f>'Bongards - Cheese Barrel'!H14</f>
        <v>0</v>
      </c>
      <c r="M46" s="33"/>
    </row>
    <row r="47" spans="1:13" x14ac:dyDescent="0.3">
      <c r="A47" s="433"/>
      <c r="B47" s="435"/>
      <c r="C47" s="420"/>
      <c r="D47" s="415"/>
      <c r="E47" s="424"/>
      <c r="F47" s="63" t="s">
        <v>26</v>
      </c>
      <c r="G47" s="10">
        <f>'ES Foods - Cheese Barrel'!I14</f>
        <v>0</v>
      </c>
    </row>
    <row r="48" spans="1:13" x14ac:dyDescent="0.3">
      <c r="A48" s="433"/>
      <c r="B48" s="435"/>
      <c r="C48" s="420"/>
      <c r="D48" s="415"/>
      <c r="E48" s="424"/>
      <c r="F48" s="63" t="s">
        <v>16</v>
      </c>
      <c r="G48" s="10">
        <f>'JTM Cheese Barrel'!I14</f>
        <v>0</v>
      </c>
    </row>
    <row r="49" spans="1:7" ht="16.2" thickBot="1" x14ac:dyDescent="0.35">
      <c r="A49" s="433"/>
      <c r="B49" s="435"/>
      <c r="C49" s="420"/>
      <c r="D49" s="415"/>
      <c r="E49" s="424"/>
      <c r="F49" s="69" t="s">
        <v>31</v>
      </c>
      <c r="G49" s="10">
        <f>'LOL - Cheese Barrel'!I14</f>
        <v>0</v>
      </c>
    </row>
    <row r="50" spans="1:7" ht="15" customHeight="1" x14ac:dyDescent="0.3">
      <c r="A50" s="107"/>
      <c r="B50" s="435"/>
      <c r="C50" s="369" t="s">
        <v>71</v>
      </c>
      <c r="D50" s="371" t="e">
        <f>E50/E93</f>
        <v>#DIV/0!</v>
      </c>
      <c r="E50" s="373">
        <f>SUM(G50:G51)</f>
        <v>0</v>
      </c>
      <c r="F50" s="65" t="s">
        <v>96</v>
      </c>
      <c r="G50" s="10">
        <f>'S&amp;F - Mozz Pt Skim'!I14</f>
        <v>0</v>
      </c>
    </row>
    <row r="51" spans="1:7" ht="15.75" customHeight="1" thickBot="1" x14ac:dyDescent="0.35">
      <c r="A51" s="107"/>
      <c r="B51" s="436"/>
      <c r="C51" s="370"/>
      <c r="D51" s="372"/>
      <c r="E51" s="374"/>
      <c r="F51" s="69" t="s">
        <v>32</v>
      </c>
      <c r="G51" s="10">
        <f>'Mickeys - Mozz Pt Skim &amp; ched.'!I7</f>
        <v>0</v>
      </c>
    </row>
    <row r="52" spans="1:7" ht="15.75" customHeight="1" thickBot="1" x14ac:dyDescent="0.35">
      <c r="A52" s="107"/>
      <c r="B52" s="436"/>
      <c r="C52" s="109" t="s">
        <v>72</v>
      </c>
      <c r="D52" s="110" t="e">
        <f>E52/E93</f>
        <v>#DIV/0!</v>
      </c>
      <c r="E52" s="111">
        <f>G52</f>
        <v>0</v>
      </c>
      <c r="F52" s="75" t="s">
        <v>33</v>
      </c>
      <c r="G52" s="10">
        <f>'Integrated -  Am. Cheese'!I14</f>
        <v>0</v>
      </c>
    </row>
    <row r="53" spans="1:7" ht="15.75" customHeight="1" thickBot="1" x14ac:dyDescent="0.35">
      <c r="A53" s="107"/>
      <c r="B53" s="437"/>
      <c r="C53" s="109" t="s">
        <v>88</v>
      </c>
      <c r="D53" s="110" t="e">
        <f>E53/E93</f>
        <v>#DIV/0!</v>
      </c>
      <c r="E53" s="23">
        <f>G53</f>
        <v>0</v>
      </c>
      <c r="F53" s="75" t="s">
        <v>34</v>
      </c>
      <c r="G53" s="10">
        <f>'MCI - Ched Cheese'!I14</f>
        <v>0</v>
      </c>
    </row>
    <row r="54" spans="1:7" x14ac:dyDescent="0.3">
      <c r="A54" s="24"/>
      <c r="B54" s="25"/>
      <c r="C54" s="26"/>
      <c r="D54" s="18"/>
      <c r="E54" s="18"/>
      <c r="F54" s="18"/>
      <c r="G54" s="58"/>
    </row>
    <row r="55" spans="1:7" x14ac:dyDescent="0.3">
      <c r="A55" s="375" t="s">
        <v>35</v>
      </c>
      <c r="B55" s="390">
        <v>0.15</v>
      </c>
      <c r="C55" s="392" t="s">
        <v>634</v>
      </c>
      <c r="D55" s="382" t="e">
        <f>E55/E93</f>
        <v>#DIV/0!</v>
      </c>
      <c r="E55" s="385">
        <f>SUM(G55:G57)</f>
        <v>0</v>
      </c>
      <c r="F55" s="63" t="s">
        <v>36</v>
      </c>
      <c r="G55" s="10">
        <f>'Cavendish - Potato'!I14</f>
        <v>0</v>
      </c>
    </row>
    <row r="56" spans="1:7" x14ac:dyDescent="0.3">
      <c r="A56" s="388"/>
      <c r="B56" s="391"/>
      <c r="C56" s="426"/>
      <c r="D56" s="415"/>
      <c r="E56" s="417"/>
      <c r="F56" s="63" t="s">
        <v>37</v>
      </c>
      <c r="G56" s="10">
        <f>'McCain - Potato'!I14</f>
        <v>0</v>
      </c>
    </row>
    <row r="57" spans="1:7" ht="16.2" thickBot="1" x14ac:dyDescent="0.35">
      <c r="A57" s="388"/>
      <c r="B57" s="391"/>
      <c r="C57" s="427"/>
      <c r="D57" s="428"/>
      <c r="E57" s="429"/>
      <c r="F57" s="92" t="s">
        <v>86</v>
      </c>
      <c r="G57" s="10">
        <f>'Simplot - Potato'!I14</f>
        <v>0</v>
      </c>
    </row>
    <row r="58" spans="1:7" ht="16.2" thickTop="1" x14ac:dyDescent="0.3">
      <c r="A58" s="388"/>
      <c r="B58" s="425"/>
      <c r="C58" s="399" t="s">
        <v>635</v>
      </c>
      <c r="D58" s="431" t="e">
        <f>E58/E91</f>
        <v>#DIV/0!</v>
      </c>
      <c r="E58" s="440">
        <f>SUM(G58:G59)</f>
        <v>0</v>
      </c>
      <c r="F58" s="63" t="s">
        <v>37</v>
      </c>
      <c r="G58" s="10">
        <f>'McCain - Sw. Potato'!I12</f>
        <v>0</v>
      </c>
    </row>
    <row r="59" spans="1:7" ht="16.2" thickBot="1" x14ac:dyDescent="0.35">
      <c r="A59" s="388"/>
      <c r="B59" s="425"/>
      <c r="C59" s="430"/>
      <c r="D59" s="432"/>
      <c r="E59" s="441"/>
      <c r="F59" s="92" t="s">
        <v>86</v>
      </c>
      <c r="G59" s="10">
        <f>'Simplot - SW. Potato'!I13</f>
        <v>0</v>
      </c>
    </row>
    <row r="60" spans="1:7" ht="16.2" thickTop="1" x14ac:dyDescent="0.3">
      <c r="A60" s="388"/>
      <c r="B60" s="425"/>
      <c r="C60" s="398" t="s">
        <v>73</v>
      </c>
      <c r="D60" s="414" t="e">
        <f>E60/E93</f>
        <v>#DIV/0!</v>
      </c>
      <c r="E60" s="416">
        <f>SUM(G60:G61)</f>
        <v>0</v>
      </c>
      <c r="F60" s="65" t="s">
        <v>38</v>
      </c>
      <c r="G60" s="10">
        <f>'Basic - Potato Dehy'!I14</f>
        <v>0</v>
      </c>
    </row>
    <row r="61" spans="1:7" x14ac:dyDescent="0.3">
      <c r="A61" s="376"/>
      <c r="B61" s="376"/>
      <c r="C61" s="399"/>
      <c r="D61" s="415"/>
      <c r="E61" s="417"/>
      <c r="F61" s="63" t="s">
        <v>39</v>
      </c>
      <c r="G61" s="10">
        <f>'Idahoan - Potato Dehy'!I14</f>
        <v>0</v>
      </c>
    </row>
    <row r="62" spans="1:7" x14ac:dyDescent="0.3">
      <c r="A62" s="20"/>
      <c r="B62" s="25"/>
      <c r="C62" s="17"/>
      <c r="D62" s="18"/>
      <c r="E62" s="18"/>
      <c r="F62" s="18"/>
      <c r="G62" s="58"/>
    </row>
    <row r="63" spans="1:7" x14ac:dyDescent="0.3">
      <c r="A63" s="375" t="s">
        <v>40</v>
      </c>
      <c r="B63" s="390">
        <v>0.05</v>
      </c>
      <c r="C63" s="392" t="s">
        <v>74</v>
      </c>
      <c r="D63" s="382" t="e">
        <f>E63/E93</f>
        <v>#DIV/0!</v>
      </c>
      <c r="E63" s="385">
        <f>SUM(G63:G65)</f>
        <v>0</v>
      </c>
      <c r="F63" s="97" t="s">
        <v>11</v>
      </c>
      <c r="G63" s="10">
        <f>'Schwans Tomato'!I14</f>
        <v>0</v>
      </c>
    </row>
    <row r="64" spans="1:7" ht="15.75" customHeight="1" x14ac:dyDescent="0.3">
      <c r="A64" s="376"/>
      <c r="B64" s="376"/>
      <c r="C64" s="393"/>
      <c r="D64" s="418"/>
      <c r="E64" s="396"/>
      <c r="F64" s="87" t="s">
        <v>41</v>
      </c>
      <c r="G64" s="10">
        <f>'Red Gold - Tomato'!I14</f>
        <v>0</v>
      </c>
    </row>
    <row r="65" spans="1:9" ht="15.75" customHeight="1" x14ac:dyDescent="0.3">
      <c r="A65" s="376"/>
      <c r="B65" s="376"/>
      <c r="C65" s="393"/>
      <c r="D65" s="418"/>
      <c r="E65" s="396"/>
      <c r="F65" s="87" t="s">
        <v>42</v>
      </c>
      <c r="G65" s="10">
        <f>'Kraft Heinz - Tomato'!I14</f>
        <v>0</v>
      </c>
    </row>
    <row r="66" spans="1:9" x14ac:dyDescent="0.3">
      <c r="A66" s="15"/>
      <c r="B66" s="16"/>
      <c r="C66" s="17"/>
      <c r="D66" s="18"/>
      <c r="E66" s="18"/>
      <c r="F66" s="18"/>
      <c r="G66" s="58"/>
    </row>
    <row r="67" spans="1:9" ht="15.75" customHeight="1" x14ac:dyDescent="0.35">
      <c r="A67" s="106" t="s">
        <v>43</v>
      </c>
      <c r="B67" s="102">
        <v>0.05</v>
      </c>
      <c r="C67" s="27" t="s">
        <v>75</v>
      </c>
      <c r="D67" s="28" t="e">
        <f>E67/E93</f>
        <v>#DIV/0!</v>
      </c>
      <c r="E67" s="105">
        <f>G67</f>
        <v>0</v>
      </c>
      <c r="F67" s="63" t="s">
        <v>44</v>
      </c>
      <c r="G67" s="10">
        <f>'Cains - Oil'!I14</f>
        <v>0</v>
      </c>
    </row>
    <row r="68" spans="1:9" x14ac:dyDescent="0.3">
      <c r="A68" s="20"/>
      <c r="B68" s="16"/>
      <c r="C68" s="21"/>
      <c r="D68" s="18"/>
      <c r="E68" s="18"/>
      <c r="F68" s="18"/>
      <c r="G68" s="58"/>
    </row>
    <row r="69" spans="1:9" ht="15.75" customHeight="1" x14ac:dyDescent="0.3">
      <c r="A69" s="375" t="s">
        <v>45</v>
      </c>
      <c r="B69" s="390">
        <v>0.05</v>
      </c>
      <c r="C69" s="108" t="s">
        <v>79</v>
      </c>
      <c r="D69" s="29" t="e">
        <f>E69/E93</f>
        <v>#DIV/0!</v>
      </c>
      <c r="E69" s="30">
        <f t="shared" ref="E69:E72" si="0">G69</f>
        <v>0</v>
      </c>
      <c r="F69" s="63" t="s">
        <v>23</v>
      </c>
      <c r="G69" s="10">
        <f>'Rich Prod - Flour'!I14</f>
        <v>0</v>
      </c>
    </row>
    <row r="70" spans="1:9" ht="16.5" customHeight="1" x14ac:dyDescent="0.3">
      <c r="A70" s="388"/>
      <c r="B70" s="391"/>
      <c r="C70" s="108" t="s">
        <v>76</v>
      </c>
      <c r="D70" s="31" t="e">
        <f>E70/E93</f>
        <v>#DIV/0!</v>
      </c>
      <c r="E70" s="111">
        <f t="shared" si="0"/>
        <v>0</v>
      </c>
      <c r="F70" s="63" t="s">
        <v>11</v>
      </c>
      <c r="G70" s="10">
        <f>'Schwans Flour'!I14</f>
        <v>0</v>
      </c>
    </row>
    <row r="71" spans="1:9" ht="18" x14ac:dyDescent="0.3">
      <c r="A71" s="376"/>
      <c r="B71" s="376"/>
      <c r="C71" s="32" t="s">
        <v>77</v>
      </c>
      <c r="D71" s="49" t="e">
        <f>E71/E93</f>
        <v>#DIV/0!</v>
      </c>
      <c r="E71" s="50">
        <f t="shared" si="0"/>
        <v>0</v>
      </c>
      <c r="F71" s="63" t="s">
        <v>46</v>
      </c>
      <c r="G71" s="10">
        <f>'J&amp;J Flour Pretzels'!I14</f>
        <v>0</v>
      </c>
    </row>
    <row r="72" spans="1:9" ht="18" x14ac:dyDescent="0.3">
      <c r="A72" s="389"/>
      <c r="B72" s="389"/>
      <c r="C72" s="51" t="s">
        <v>78</v>
      </c>
      <c r="D72" s="47" t="e">
        <f>E72/E93</f>
        <v>#DIV/0!</v>
      </c>
      <c r="E72" s="48">
        <f t="shared" si="0"/>
        <v>0</v>
      </c>
      <c r="F72" s="65" t="s">
        <v>46</v>
      </c>
      <c r="G72" s="10">
        <f>'J&amp;J Flour Cookie'!I14</f>
        <v>0</v>
      </c>
    </row>
    <row r="73" spans="1:9" x14ac:dyDescent="0.3">
      <c r="A73" s="20"/>
      <c r="B73" s="25"/>
      <c r="C73" s="17"/>
      <c r="D73" s="18"/>
      <c r="E73" s="18"/>
      <c r="F73" s="18"/>
      <c r="G73" s="58"/>
    </row>
    <row r="74" spans="1:9" ht="15.75" customHeight="1" x14ac:dyDescent="0.3">
      <c r="A74" s="375" t="s">
        <v>47</v>
      </c>
      <c r="B74" s="390">
        <v>0.2</v>
      </c>
      <c r="C74" s="392" t="s">
        <v>80</v>
      </c>
      <c r="D74" s="382" t="e">
        <f>E74/E93</f>
        <v>#DIV/0!</v>
      </c>
      <c r="E74" s="385">
        <f>SUM(G74:G76)</f>
        <v>0</v>
      </c>
      <c r="F74" s="68" t="s">
        <v>48</v>
      </c>
      <c r="G74" s="10">
        <f>'Channel - Pollock'!I8</f>
        <v>0</v>
      </c>
    </row>
    <row r="75" spans="1:9" ht="15.75" customHeight="1" x14ac:dyDescent="0.3">
      <c r="A75" s="376"/>
      <c r="B75" s="376"/>
      <c r="C75" s="393"/>
      <c r="D75" s="383"/>
      <c r="E75" s="396"/>
      <c r="F75" s="68" t="s">
        <v>49</v>
      </c>
      <c r="G75" s="10">
        <f>'Highliner - Pollock'!I14</f>
        <v>0</v>
      </c>
      <c r="I75" s="33"/>
    </row>
    <row r="76" spans="1:9" ht="15.75" customHeight="1" x14ac:dyDescent="0.3">
      <c r="A76" s="389"/>
      <c r="B76" s="389"/>
      <c r="C76" s="394"/>
      <c r="D76" s="395"/>
      <c r="E76" s="397"/>
      <c r="F76" s="68" t="s">
        <v>50</v>
      </c>
      <c r="G76" s="10">
        <f>'Trident - Pollock'!I14</f>
        <v>0</v>
      </c>
    </row>
    <row r="77" spans="1:9" x14ac:dyDescent="0.3">
      <c r="A77" s="20"/>
      <c r="B77" s="25"/>
      <c r="C77" s="34"/>
      <c r="D77" s="35"/>
      <c r="E77" s="35"/>
      <c r="F77" s="18"/>
      <c r="G77" s="58"/>
    </row>
    <row r="78" spans="1:9" ht="15.75" customHeight="1" x14ac:dyDescent="0.3">
      <c r="A78" s="375" t="s">
        <v>51</v>
      </c>
      <c r="B78" s="377">
        <v>0.1</v>
      </c>
      <c r="C78" s="379" t="s">
        <v>81</v>
      </c>
      <c r="D78" s="382" t="e">
        <f>E78/E93</f>
        <v>#DIV/0!</v>
      </c>
      <c r="E78" s="385">
        <f>SUM(G78:G80)</f>
        <v>0</v>
      </c>
      <c r="F78" s="63" t="s">
        <v>1167</v>
      </c>
      <c r="G78" s="10">
        <f>'Cherry Central - Apples'!I13</f>
        <v>0</v>
      </c>
    </row>
    <row r="79" spans="1:9" ht="17.25" customHeight="1" x14ac:dyDescent="0.3">
      <c r="A79" s="376"/>
      <c r="B79" s="378"/>
      <c r="C79" s="380"/>
      <c r="D79" s="383"/>
      <c r="E79" s="386"/>
      <c r="F79" s="63" t="s">
        <v>52</v>
      </c>
      <c r="G79" s="10">
        <f>'National FG - Apples'!I14</f>
        <v>0</v>
      </c>
    </row>
    <row r="80" spans="1:9" ht="16.2" thickBot="1" x14ac:dyDescent="0.35">
      <c r="A80" s="376"/>
      <c r="B80" s="378"/>
      <c r="C80" s="381"/>
      <c r="D80" s="384"/>
      <c r="E80" s="387"/>
      <c r="F80" s="69" t="s">
        <v>53</v>
      </c>
      <c r="G80" s="10">
        <f>'Peterson - Apples'!I14</f>
        <v>0</v>
      </c>
    </row>
    <row r="81" spans="1:7" ht="17.25" customHeight="1" x14ac:dyDescent="0.3">
      <c r="A81" s="376"/>
      <c r="B81" s="376"/>
      <c r="C81" s="466" t="s">
        <v>82</v>
      </c>
      <c r="D81" s="451" t="e">
        <f>E81/E93</f>
        <v>#DIV/0!</v>
      </c>
      <c r="E81" s="453">
        <f>SUM(G81:G82)</f>
        <v>0</v>
      </c>
      <c r="F81" s="88" t="s">
        <v>52</v>
      </c>
      <c r="G81" s="10">
        <f>'National FG - Peaches'!I5</f>
        <v>0</v>
      </c>
    </row>
    <row r="82" spans="1:7" ht="17.25" customHeight="1" thickBot="1" x14ac:dyDescent="0.35">
      <c r="A82" s="376"/>
      <c r="B82" s="376"/>
      <c r="C82" s="466"/>
      <c r="D82" s="384"/>
      <c r="E82" s="448"/>
      <c r="F82" s="75" t="s">
        <v>94</v>
      </c>
      <c r="G82" s="10">
        <f>'Del Monte - Peaches'!I9</f>
        <v>0</v>
      </c>
    </row>
    <row r="83" spans="1:7" ht="16.5" customHeight="1" x14ac:dyDescent="0.3">
      <c r="A83" s="376"/>
      <c r="B83" s="376"/>
      <c r="C83" s="392" t="s">
        <v>83</v>
      </c>
      <c r="D83" s="468" t="e">
        <f>E83/E93</f>
        <v>#DIV/0!</v>
      </c>
      <c r="E83" s="470">
        <f>SUM(G83:G84)</f>
        <v>0</v>
      </c>
      <c r="F83" s="65" t="s">
        <v>52</v>
      </c>
      <c r="G83" s="10">
        <f>'National FG - Pears'!I5</f>
        <v>0</v>
      </c>
    </row>
    <row r="84" spans="1:7" ht="16.5" customHeight="1" thickBot="1" x14ac:dyDescent="0.35">
      <c r="A84" s="376"/>
      <c r="B84" s="376"/>
      <c r="C84" s="467"/>
      <c r="D84" s="469"/>
      <c r="E84" s="471"/>
      <c r="F84" s="76" t="s">
        <v>94</v>
      </c>
      <c r="G84" s="10">
        <f>'Del Monte - Pears'!I8</f>
        <v>0</v>
      </c>
    </row>
    <row r="85" spans="1:7" ht="16.5" customHeight="1" thickBot="1" x14ac:dyDescent="0.35">
      <c r="A85" s="376"/>
      <c r="B85" s="376"/>
      <c r="C85" s="98" t="s">
        <v>95</v>
      </c>
      <c r="D85" s="99" t="e">
        <f>E85/E93</f>
        <v>#DIV/0!</v>
      </c>
      <c r="E85" s="104">
        <f t="shared" ref="E85:E86" si="1">G85</f>
        <v>0</v>
      </c>
      <c r="F85" s="76" t="s">
        <v>93</v>
      </c>
      <c r="G85" s="10">
        <f>'Tabatchnick - Blueberries'!I5</f>
        <v>0</v>
      </c>
    </row>
    <row r="86" spans="1:7" ht="16.5" customHeight="1" thickBot="1" x14ac:dyDescent="0.35">
      <c r="A86" s="376"/>
      <c r="B86" s="376"/>
      <c r="C86" s="98" t="s">
        <v>1168</v>
      </c>
      <c r="D86" s="99" t="e">
        <f>E86/E93</f>
        <v>#DIV/0!</v>
      </c>
      <c r="E86" s="104">
        <f t="shared" si="1"/>
        <v>0</v>
      </c>
      <c r="F86" s="76" t="s">
        <v>1167</v>
      </c>
      <c r="G86" s="10">
        <f>'Cherry Central - Cherry'!I6</f>
        <v>0</v>
      </c>
    </row>
    <row r="87" spans="1:7" ht="16.5" customHeight="1" thickBot="1" x14ac:dyDescent="0.35">
      <c r="A87" s="376"/>
      <c r="B87" s="376"/>
      <c r="C87" s="53" t="s">
        <v>894</v>
      </c>
      <c r="D87" s="52" t="e">
        <f>E87/E93</f>
        <v>#DIV/0!</v>
      </c>
      <c r="E87" s="54">
        <f t="shared" ref="E87" si="2">G87</f>
        <v>0</v>
      </c>
      <c r="F87" s="95" t="s">
        <v>93</v>
      </c>
      <c r="G87" s="10">
        <f>'Tabatchnick - Strawberries'!I5</f>
        <v>0</v>
      </c>
    </row>
    <row r="88" spans="1:7" ht="16.2" thickBot="1" x14ac:dyDescent="0.35">
      <c r="A88" s="20"/>
      <c r="B88" s="25"/>
      <c r="C88" s="36"/>
      <c r="D88" s="37"/>
      <c r="E88" s="35"/>
      <c r="F88" s="18"/>
      <c r="G88" s="58"/>
    </row>
    <row r="89" spans="1:7" ht="18.600000000000001" thickTop="1" x14ac:dyDescent="0.35">
      <c r="A89" s="101" t="s">
        <v>54</v>
      </c>
      <c r="B89" s="103">
        <v>0.05</v>
      </c>
      <c r="C89" s="38" t="s">
        <v>84</v>
      </c>
      <c r="D89" s="39" t="e">
        <f>E89/E93</f>
        <v>#DIV/0!</v>
      </c>
      <c r="E89" s="40">
        <f>G89</f>
        <v>0</v>
      </c>
      <c r="F89" s="93" t="s">
        <v>55</v>
      </c>
      <c r="G89" s="10">
        <f>'Smuckers - Peanut'!I10</f>
        <v>0</v>
      </c>
    </row>
    <row r="90" spans="1:7" x14ac:dyDescent="0.3">
      <c r="A90" s="20"/>
      <c r="B90" s="25"/>
      <c r="C90" s="17"/>
      <c r="D90" s="18"/>
      <c r="E90" s="18"/>
      <c r="F90" s="18"/>
      <c r="G90" s="58"/>
    </row>
    <row r="91" spans="1:7" ht="17.399999999999999" customHeight="1" thickBot="1" x14ac:dyDescent="0.4">
      <c r="A91" s="464" t="s">
        <v>56</v>
      </c>
      <c r="B91" s="390">
        <v>0.05</v>
      </c>
      <c r="C91" s="55" t="s">
        <v>85</v>
      </c>
      <c r="D91" s="56" t="e">
        <f>E91/E93</f>
        <v>#DIV/0!</v>
      </c>
      <c r="E91" s="57">
        <f>G91</f>
        <v>0</v>
      </c>
      <c r="F91" s="65" t="s">
        <v>57</v>
      </c>
      <c r="G91" s="59">
        <f>'Basic - Pinto'!I10</f>
        <v>0</v>
      </c>
    </row>
    <row r="92" spans="1:7" ht="16.2" hidden="1" thickBot="1" x14ac:dyDescent="0.35">
      <c r="A92" s="465"/>
      <c r="B92" s="403"/>
    </row>
    <row r="93" spans="1:7" ht="32.4" thickTop="1" thickBot="1" x14ac:dyDescent="0.65">
      <c r="C93" s="42"/>
      <c r="D93" s="41"/>
      <c r="E93" s="43">
        <f>SUM(E2:E91)</f>
        <v>0</v>
      </c>
      <c r="F93" s="2" t="s">
        <v>1270</v>
      </c>
    </row>
    <row r="94" spans="1:7" ht="36" customHeight="1" thickTop="1" x14ac:dyDescent="0.6">
      <c r="A94" s="41" t="s">
        <v>58</v>
      </c>
      <c r="B94" s="41"/>
    </row>
    <row r="95" spans="1:7" ht="16.2" thickBot="1" x14ac:dyDescent="0.35"/>
    <row r="96" spans="1:7" ht="32.4" thickTop="1" thickBot="1" x14ac:dyDescent="0.65">
      <c r="C96" s="62"/>
      <c r="D96" s="1"/>
      <c r="E96" s="44" t="s">
        <v>60</v>
      </c>
      <c r="F96" s="44"/>
      <c r="G96" s="45" t="e">
        <f>E93/D96</f>
        <v>#DIV/0!</v>
      </c>
    </row>
    <row r="97" spans="1:4" ht="36" customHeight="1" thickTop="1" x14ac:dyDescent="0.6">
      <c r="A97" s="61" t="s">
        <v>59</v>
      </c>
      <c r="B97" s="62"/>
    </row>
    <row r="100" spans="1:4" x14ac:dyDescent="0.3">
      <c r="D100" s="4"/>
    </row>
  </sheetData>
  <sheetProtection algorithmName="SHA-512" hashValue="jtfBH29FXug3+iZhUjDbHJ8e4z5Fxjsal6+UrhZ2LQ28Qvg3llC9RvddBAPAbBe1VH4N8ViEyplbslWaQ16/iw==" saltValue="BDrE4zTJECxTxSbW8cA/ZQ==" spinCount="100000" sheet="1" selectLockedCells="1"/>
  <mergeCells count="81">
    <mergeCell ref="A91:A92"/>
    <mergeCell ref="B91:B92"/>
    <mergeCell ref="E81:E82"/>
    <mergeCell ref="D81:D82"/>
    <mergeCell ref="C81:C82"/>
    <mergeCell ref="C83:C84"/>
    <mergeCell ref="D83:D84"/>
    <mergeCell ref="E83:E84"/>
    <mergeCell ref="A2:A10"/>
    <mergeCell ref="B2:B10"/>
    <mergeCell ref="C2:C5"/>
    <mergeCell ref="D2:D5"/>
    <mergeCell ref="E2:E5"/>
    <mergeCell ref="C7:C10"/>
    <mergeCell ref="D7:D10"/>
    <mergeCell ref="E7:E10"/>
    <mergeCell ref="E18:E19"/>
    <mergeCell ref="A21:A27"/>
    <mergeCell ref="B21:B27"/>
    <mergeCell ref="C21:C25"/>
    <mergeCell ref="D21:D25"/>
    <mergeCell ref="E21:E25"/>
    <mergeCell ref="A18:A19"/>
    <mergeCell ref="B18:B19"/>
    <mergeCell ref="C18:C19"/>
    <mergeCell ref="D18:D19"/>
    <mergeCell ref="D26:D27"/>
    <mergeCell ref="C26:C27"/>
    <mergeCell ref="E26:E27"/>
    <mergeCell ref="B29:B31"/>
    <mergeCell ref="C29:C31"/>
    <mergeCell ref="D29:D31"/>
    <mergeCell ref="E29:E31"/>
    <mergeCell ref="A29:A31"/>
    <mergeCell ref="C43:C49"/>
    <mergeCell ref="D43:D49"/>
    <mergeCell ref="E43:E49"/>
    <mergeCell ref="A55:A61"/>
    <mergeCell ref="B55:B61"/>
    <mergeCell ref="C55:C57"/>
    <mergeCell ref="D55:D57"/>
    <mergeCell ref="E55:E57"/>
    <mergeCell ref="C58:C59"/>
    <mergeCell ref="D58:D59"/>
    <mergeCell ref="A33:A49"/>
    <mergeCell ref="B33:B53"/>
    <mergeCell ref="C33:C42"/>
    <mergeCell ref="D33:D42"/>
    <mergeCell ref="E33:E42"/>
    <mergeCell ref="E58:E59"/>
    <mergeCell ref="D60:D61"/>
    <mergeCell ref="E60:E61"/>
    <mergeCell ref="A63:A65"/>
    <mergeCell ref="B63:B65"/>
    <mergeCell ref="C63:C65"/>
    <mergeCell ref="D63:D65"/>
    <mergeCell ref="E63:E65"/>
    <mergeCell ref="E15:E16"/>
    <mergeCell ref="A12:A16"/>
    <mergeCell ref="B12:B16"/>
    <mergeCell ref="C12:C14"/>
    <mergeCell ref="C15:C16"/>
    <mergeCell ref="E12:E14"/>
    <mergeCell ref="D12:D14"/>
    <mergeCell ref="D15:D16"/>
    <mergeCell ref="C50:C51"/>
    <mergeCell ref="D50:D51"/>
    <mergeCell ref="E50:E51"/>
    <mergeCell ref="A78:A87"/>
    <mergeCell ref="B78:B87"/>
    <mergeCell ref="C78:C80"/>
    <mergeCell ref="D78:D80"/>
    <mergeCell ref="E78:E80"/>
    <mergeCell ref="A69:A72"/>
    <mergeCell ref="B69:B72"/>
    <mergeCell ref="A74:A76"/>
    <mergeCell ref="B74:B76"/>
    <mergeCell ref="C74:C76"/>
    <mergeCell ref="D74:D76"/>
    <mergeCell ref="E74:E76"/>
    <mergeCell ref="C60:C61"/>
  </mergeCells>
  <pageMargins left="0.25" right="0.25" top="0.75" bottom="0.75" header="0.3" footer="0.3"/>
  <pageSetup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A6BD-A16E-4343-9677-F5AD10387B5F}">
  <dimension ref="A1:J9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155</v>
      </c>
      <c r="C1" s="114" t="s">
        <v>100</v>
      </c>
      <c r="D1" s="472" t="s">
        <v>156</v>
      </c>
      <c r="E1" s="472"/>
      <c r="F1" s="472"/>
      <c r="H1" s="114" t="s">
        <v>102</v>
      </c>
      <c r="I1" s="143">
        <v>100193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12300</v>
      </c>
      <c r="B4" s="178" t="s">
        <v>157</v>
      </c>
      <c r="C4" s="179">
        <v>20</v>
      </c>
      <c r="D4" s="180">
        <v>94</v>
      </c>
      <c r="E4" s="181">
        <v>3.4</v>
      </c>
      <c r="F4" s="182">
        <v>37.64</v>
      </c>
      <c r="G4" s="183">
        <v>0.40039999999999998</v>
      </c>
      <c r="H4" s="248"/>
      <c r="I4" s="182">
        <f>F4*H4</f>
        <v>0</v>
      </c>
      <c r="J4" s="198" t="s">
        <v>141</v>
      </c>
    </row>
    <row r="5" spans="1:10" ht="24" customHeight="1" x14ac:dyDescent="0.3">
      <c r="A5" s="141">
        <v>12302</v>
      </c>
      <c r="B5" s="178" t="s">
        <v>158</v>
      </c>
      <c r="C5" s="186">
        <v>40</v>
      </c>
      <c r="D5" s="187">
        <v>256</v>
      </c>
      <c r="E5" s="188">
        <v>2.5</v>
      </c>
      <c r="F5" s="182">
        <v>92.65</v>
      </c>
      <c r="G5" s="183">
        <v>0.3619</v>
      </c>
      <c r="H5" s="248"/>
      <c r="I5" s="182">
        <f t="shared" ref="I5:I8" si="0">F5*H5</f>
        <v>0</v>
      </c>
      <c r="J5" s="199" t="s">
        <v>141</v>
      </c>
    </row>
    <row r="6" spans="1:10" ht="24" customHeight="1" x14ac:dyDescent="0.3">
      <c r="A6" s="141">
        <v>12303</v>
      </c>
      <c r="B6" s="178" t="s">
        <v>159</v>
      </c>
      <c r="C6" s="186">
        <v>20</v>
      </c>
      <c r="D6" s="187">
        <v>128</v>
      </c>
      <c r="E6" s="188">
        <v>2.5</v>
      </c>
      <c r="F6" s="190">
        <v>46.33</v>
      </c>
      <c r="G6" s="191">
        <v>0.3619</v>
      </c>
      <c r="H6" s="249"/>
      <c r="I6" s="190">
        <f t="shared" si="0"/>
        <v>0</v>
      </c>
      <c r="J6" s="199" t="s">
        <v>141</v>
      </c>
    </row>
    <row r="7" spans="1:10" ht="24" customHeight="1" x14ac:dyDescent="0.3">
      <c r="A7" s="141">
        <v>12305</v>
      </c>
      <c r="B7" s="178" t="s">
        <v>160</v>
      </c>
      <c r="C7" s="186">
        <v>20</v>
      </c>
      <c r="D7" s="187">
        <v>80</v>
      </c>
      <c r="E7" s="188">
        <v>4</v>
      </c>
      <c r="F7" s="190">
        <v>33.01</v>
      </c>
      <c r="G7" s="191">
        <v>0.41260000000000002</v>
      </c>
      <c r="H7" s="249"/>
      <c r="I7" s="190">
        <f t="shared" si="0"/>
        <v>0</v>
      </c>
      <c r="J7" s="199" t="s">
        <v>141</v>
      </c>
    </row>
    <row r="8" spans="1:10" ht="24" customHeight="1" x14ac:dyDescent="0.3">
      <c r="A8" s="141">
        <v>12307</v>
      </c>
      <c r="B8" s="178" t="s">
        <v>161</v>
      </c>
      <c r="C8" s="186">
        <v>20</v>
      </c>
      <c r="D8" s="187">
        <v>80</v>
      </c>
      <c r="E8" s="188">
        <v>4</v>
      </c>
      <c r="F8" s="190">
        <v>33.01</v>
      </c>
      <c r="G8" s="191">
        <v>0.41260000000000002</v>
      </c>
      <c r="H8" s="249"/>
      <c r="I8" s="190">
        <f t="shared" si="0"/>
        <v>0</v>
      </c>
      <c r="J8" s="199" t="s">
        <v>141</v>
      </c>
    </row>
    <row r="9" spans="1:10" ht="24" customHeight="1" x14ac:dyDescent="0.3">
      <c r="A9" s="119"/>
      <c r="B9" s="119"/>
      <c r="C9" s="119"/>
      <c r="D9" s="119"/>
      <c r="E9" s="119"/>
      <c r="F9" s="119"/>
      <c r="G9" s="120"/>
      <c r="H9" s="74"/>
      <c r="I9" s="142">
        <f>SUM(I4:I8)</f>
        <v>0</v>
      </c>
      <c r="J9" s="121" t="s">
        <v>138</v>
      </c>
    </row>
  </sheetData>
  <sheetProtection algorithmName="SHA-512" hashValue="egGU6CcAhsCBA3Fc6xDVTeJPrasCv6WLlPz3lWUoGlUHMLbs7Z7Pb7+lx9LYJURr65wzwkPSrBG7oQXxopWwgw==" saltValue="r1gBPl1jxKvpzRJDwJ0L2g==" spinCount="100000" sheet="1" objects="1" scenarios="1"/>
  <mergeCells count="1">
    <mergeCell ref="D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5A94-A39A-478F-AD33-1D2276305C33}">
  <dimension ref="A1:J6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155</v>
      </c>
      <c r="C1" s="114" t="s">
        <v>100</v>
      </c>
      <c r="D1" s="472" t="s">
        <v>162</v>
      </c>
      <c r="E1" s="472"/>
      <c r="F1" s="472"/>
      <c r="H1" s="114" t="s">
        <v>102</v>
      </c>
      <c r="I1" s="143">
        <v>100883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16300</v>
      </c>
      <c r="B4" s="178" t="s">
        <v>163</v>
      </c>
      <c r="C4" s="179">
        <v>20</v>
      </c>
      <c r="D4" s="180">
        <v>84</v>
      </c>
      <c r="E4" s="181">
        <v>3.75</v>
      </c>
      <c r="F4" s="182">
        <v>41.12</v>
      </c>
      <c r="G4" s="183">
        <v>0.48949999999999999</v>
      </c>
      <c r="H4" s="248"/>
      <c r="I4" s="182">
        <f>F4*H4</f>
        <v>0</v>
      </c>
      <c r="J4" s="198" t="s">
        <v>141</v>
      </c>
    </row>
    <row r="5" spans="1:10" ht="24" customHeight="1" x14ac:dyDescent="0.3">
      <c r="A5" s="141">
        <v>16303</v>
      </c>
      <c r="B5" s="185" t="s">
        <v>164</v>
      </c>
      <c r="C5" s="186">
        <v>20</v>
      </c>
      <c r="D5" s="187">
        <v>128</v>
      </c>
      <c r="E5" s="188">
        <v>2.5</v>
      </c>
      <c r="F5" s="182">
        <v>62</v>
      </c>
      <c r="G5" s="183">
        <v>0.48430000000000001</v>
      </c>
      <c r="H5" s="248"/>
      <c r="I5" s="182">
        <f t="shared" ref="I5" si="0">F5*H5</f>
        <v>0</v>
      </c>
      <c r="J5" s="199" t="s">
        <v>141</v>
      </c>
    </row>
    <row r="6" spans="1:10" ht="24" customHeight="1" x14ac:dyDescent="0.3">
      <c r="A6" s="119"/>
      <c r="B6" s="119"/>
      <c r="C6" s="119"/>
      <c r="D6" s="119"/>
      <c r="E6" s="119"/>
      <c r="F6" s="119"/>
      <c r="G6" s="120"/>
      <c r="H6" s="74"/>
      <c r="I6" s="142">
        <f>SUM(I4:I5)</f>
        <v>0</v>
      </c>
      <c r="J6" s="121" t="s">
        <v>138</v>
      </c>
    </row>
  </sheetData>
  <sheetProtection algorithmName="SHA-512" hashValue="o5Ay+iygDb6c5yJSAEk1QzM7WIDi+vjekXB0iRxHm94tLT2EjCxeA6U/pQg2JA+QcxMDtXa+pYO5zQvfnTRs6Q==" saltValue="H0lmZwQEE8aCBdDHh4TfDQ==" spinCount="100000" sheet="1" objects="1" scenarios="1"/>
  <mergeCells count="1">
    <mergeCell ref="D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CF3D-8729-4C80-B39F-122851E6A73E}">
  <dimension ref="A1:P14"/>
  <sheetViews>
    <sheetView workbookViewId="0">
      <selection activeCell="B14" sqref="B14"/>
    </sheetView>
  </sheetViews>
  <sheetFormatPr defaultColWidth="9.109375" defaultRowHeight="14.4" x14ac:dyDescent="0.3"/>
  <cols>
    <col min="1" max="1" width="13.109375" style="114" bestFit="1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166</v>
      </c>
      <c r="C1" s="114" t="s">
        <v>100</v>
      </c>
      <c r="D1" s="472" t="s">
        <v>167</v>
      </c>
      <c r="E1" s="472"/>
      <c r="F1" s="472"/>
      <c r="H1" s="114" t="s">
        <v>102</v>
      </c>
      <c r="I1" s="143">
        <v>100124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 t="s">
        <v>168</v>
      </c>
      <c r="B4" s="178" t="s">
        <v>169</v>
      </c>
      <c r="C4" s="179" t="s">
        <v>170</v>
      </c>
      <c r="D4" s="180">
        <v>140</v>
      </c>
      <c r="E4" s="180" t="s">
        <v>171</v>
      </c>
      <c r="F4" s="182">
        <v>25.895631999999996</v>
      </c>
      <c r="G4" s="183">
        <v>0.18496879999999996</v>
      </c>
      <c r="H4" s="248"/>
      <c r="I4" s="182">
        <f>F4*H4</f>
        <v>0</v>
      </c>
      <c r="J4" s="198" t="s">
        <v>172</v>
      </c>
    </row>
    <row r="5" spans="1:16" ht="24" customHeight="1" x14ac:dyDescent="0.3">
      <c r="A5" s="141" t="s">
        <v>173</v>
      </c>
      <c r="B5" s="185" t="s">
        <v>174</v>
      </c>
      <c r="C5" s="186" t="s">
        <v>175</v>
      </c>
      <c r="D5" s="187">
        <v>114</v>
      </c>
      <c r="E5" s="187" t="s">
        <v>176</v>
      </c>
      <c r="F5" s="182">
        <v>26.680673999999996</v>
      </c>
      <c r="G5" s="183">
        <v>0.23404099999999997</v>
      </c>
      <c r="H5" s="248"/>
      <c r="I5" s="182">
        <f t="shared" ref="I5:I13" si="0">F5*H5</f>
        <v>0</v>
      </c>
      <c r="J5" s="199" t="s">
        <v>172</v>
      </c>
    </row>
    <row r="6" spans="1:16" ht="24" customHeight="1" x14ac:dyDescent="0.3">
      <c r="A6" s="141" t="s">
        <v>177</v>
      </c>
      <c r="B6" s="185" t="s">
        <v>178</v>
      </c>
      <c r="C6" s="186" t="s">
        <v>175</v>
      </c>
      <c r="D6" s="187">
        <v>114</v>
      </c>
      <c r="E6" s="187" t="s">
        <v>176</v>
      </c>
      <c r="F6" s="190">
        <v>25.648289999999999</v>
      </c>
      <c r="G6" s="183">
        <v>0.22498499999999999</v>
      </c>
      <c r="H6" s="249"/>
      <c r="I6" s="190">
        <f t="shared" si="0"/>
        <v>0</v>
      </c>
      <c r="J6" s="199" t="s">
        <v>172</v>
      </c>
    </row>
    <row r="7" spans="1:16" ht="24" customHeight="1" x14ac:dyDescent="0.3">
      <c r="A7" s="141" t="s">
        <v>179</v>
      </c>
      <c r="B7" s="185" t="s">
        <v>180</v>
      </c>
      <c r="C7" s="186" t="s">
        <v>181</v>
      </c>
      <c r="D7" s="187">
        <v>80</v>
      </c>
      <c r="E7" s="187" t="s">
        <v>182</v>
      </c>
      <c r="F7" s="190">
        <v>24.680429999999998</v>
      </c>
      <c r="G7" s="183">
        <v>0.30850537499999997</v>
      </c>
      <c r="H7" s="249"/>
      <c r="I7" s="190">
        <f t="shared" si="0"/>
        <v>0</v>
      </c>
      <c r="J7" s="199" t="s">
        <v>172</v>
      </c>
    </row>
    <row r="8" spans="1:16" ht="24" customHeight="1" x14ac:dyDescent="0.3">
      <c r="A8" s="141">
        <v>2265589203</v>
      </c>
      <c r="B8" s="185" t="s">
        <v>183</v>
      </c>
      <c r="C8" s="186" t="s">
        <v>181</v>
      </c>
      <c r="D8" s="187">
        <v>92</v>
      </c>
      <c r="E8" s="187" t="s">
        <v>184</v>
      </c>
      <c r="F8" s="190">
        <v>18</v>
      </c>
      <c r="G8" s="183">
        <v>0.19565217391304349</v>
      </c>
      <c r="H8" s="249"/>
      <c r="I8" s="190">
        <f t="shared" si="0"/>
        <v>0</v>
      </c>
      <c r="J8" s="199" t="s">
        <v>172</v>
      </c>
    </row>
    <row r="9" spans="1:16" ht="24" customHeight="1" x14ac:dyDescent="0.3">
      <c r="A9" s="141" t="s">
        <v>185</v>
      </c>
      <c r="B9" s="185" t="s">
        <v>186</v>
      </c>
      <c r="C9" s="186" t="s">
        <v>187</v>
      </c>
      <c r="D9" s="187">
        <v>80</v>
      </c>
      <c r="E9" s="187" t="s">
        <v>182</v>
      </c>
      <c r="F9" s="190">
        <v>25.702059999999996</v>
      </c>
      <c r="G9" s="183">
        <v>0.32127574999999997</v>
      </c>
      <c r="H9" s="249"/>
      <c r="I9" s="190">
        <f t="shared" si="0"/>
        <v>0</v>
      </c>
      <c r="J9" s="199" t="s">
        <v>172</v>
      </c>
    </row>
    <row r="10" spans="1:16" ht="24" customHeight="1" x14ac:dyDescent="0.3">
      <c r="A10" s="141" t="s">
        <v>188</v>
      </c>
      <c r="B10" s="185" t="s">
        <v>189</v>
      </c>
      <c r="C10" s="186" t="s">
        <v>190</v>
      </c>
      <c r="D10" s="187">
        <v>160</v>
      </c>
      <c r="E10" s="187" t="s">
        <v>191</v>
      </c>
      <c r="F10" s="190">
        <v>22.16</v>
      </c>
      <c r="G10" s="183">
        <v>0.13843749999999999</v>
      </c>
      <c r="H10" s="249"/>
      <c r="I10" s="190">
        <f t="shared" si="0"/>
        <v>0</v>
      </c>
      <c r="J10" s="199" t="s">
        <v>172</v>
      </c>
      <c r="P10" s="140"/>
    </row>
    <row r="11" spans="1:16" ht="24" customHeight="1" x14ac:dyDescent="0.3">
      <c r="A11" s="141">
        <v>2265589207</v>
      </c>
      <c r="B11" s="185" t="s">
        <v>192</v>
      </c>
      <c r="C11" s="186" t="s">
        <v>190</v>
      </c>
      <c r="D11" s="187">
        <v>226</v>
      </c>
      <c r="E11" s="187" t="s">
        <v>193</v>
      </c>
      <c r="F11" s="190">
        <v>29.33</v>
      </c>
      <c r="G11" s="182">
        <v>0.12977876106194688</v>
      </c>
      <c r="H11" s="249"/>
      <c r="I11" s="190">
        <f t="shared" si="0"/>
        <v>0</v>
      </c>
      <c r="J11" s="199" t="s">
        <v>194</v>
      </c>
      <c r="P11" s="140"/>
    </row>
    <row r="12" spans="1:16" ht="24" customHeight="1" x14ac:dyDescent="0.3">
      <c r="A12" s="141">
        <v>2265589208</v>
      </c>
      <c r="B12" s="185" t="s">
        <v>195</v>
      </c>
      <c r="C12" s="186" t="s">
        <v>190</v>
      </c>
      <c r="D12" s="187">
        <v>226</v>
      </c>
      <c r="E12" s="187" t="s">
        <v>193</v>
      </c>
      <c r="F12" s="190">
        <v>29.33</v>
      </c>
      <c r="G12" s="182">
        <v>0.12977876106194688</v>
      </c>
      <c r="H12" s="249"/>
      <c r="I12" s="190">
        <f t="shared" si="0"/>
        <v>0</v>
      </c>
      <c r="J12" s="199" t="s">
        <v>194</v>
      </c>
      <c r="P12" s="140"/>
    </row>
    <row r="13" spans="1:16" ht="24" customHeight="1" x14ac:dyDescent="0.3">
      <c r="A13" s="141" t="s">
        <v>196</v>
      </c>
      <c r="B13" s="185" t="s">
        <v>197</v>
      </c>
      <c r="C13" s="186" t="s">
        <v>198</v>
      </c>
      <c r="D13" s="187">
        <v>130</v>
      </c>
      <c r="E13" s="188" t="s">
        <v>199</v>
      </c>
      <c r="F13" s="190">
        <v>31.390926</v>
      </c>
      <c r="G13" s="183">
        <v>0.24146866153846155</v>
      </c>
      <c r="H13" s="249"/>
      <c r="I13" s="190">
        <f t="shared" si="0"/>
        <v>0</v>
      </c>
      <c r="J13" s="199" t="s">
        <v>172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0Jb/uDU30VG7z76l1wha8KpCgidWz4ZWqW+XaaPfsXWajifuyW4SfCYEsCaEpCoHBApUoa8ybX6R9YC9hyq5BA==" saltValue="DzPOHDdPXZkgO4S34bRjnA==" spinCount="100000" sheet="1" objects="1" scenarios="1"/>
  <mergeCells count="1">
    <mergeCell ref="D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8F73-4B27-41B1-9848-CBDF1C7CF444}">
  <dimension ref="A1:P14"/>
  <sheetViews>
    <sheetView workbookViewId="0">
      <selection activeCell="B14" sqref="B14"/>
    </sheetView>
  </sheetViews>
  <sheetFormatPr defaultColWidth="9.109375" defaultRowHeight="14.4" x14ac:dyDescent="0.3"/>
  <cols>
    <col min="1" max="1" width="18.109375" style="114" bestFit="1" customWidth="1"/>
    <col min="2" max="2" width="45.44140625" style="114" customWidth="1"/>
    <col min="3" max="5" width="11.88671875" style="114" customWidth="1"/>
    <col min="6" max="6" width="13" style="114" bestFit="1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200</v>
      </c>
      <c r="C1" s="114" t="s">
        <v>100</v>
      </c>
      <c r="D1" s="472" t="s">
        <v>201</v>
      </c>
      <c r="E1" s="472"/>
      <c r="F1" s="472"/>
      <c r="H1" s="114" t="s">
        <v>102</v>
      </c>
      <c r="I1" s="143">
        <v>100443</v>
      </c>
    </row>
    <row r="2" spans="1:16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 t="s">
        <v>202</v>
      </c>
      <c r="B4" s="178" t="s">
        <v>203</v>
      </c>
      <c r="C4" s="179">
        <v>31.16</v>
      </c>
      <c r="D4" s="180">
        <v>512</v>
      </c>
      <c r="E4" s="181">
        <v>1</v>
      </c>
      <c r="F4" s="182">
        <v>7.33</v>
      </c>
      <c r="G4" s="183">
        <v>1.431640625E-2</v>
      </c>
      <c r="H4" s="248"/>
      <c r="I4" s="182">
        <f>F4*H4</f>
        <v>0</v>
      </c>
      <c r="J4" s="198"/>
    </row>
    <row r="5" spans="1:16" ht="24" customHeight="1" x14ac:dyDescent="0.3">
      <c r="A5" s="141">
        <v>85119645061</v>
      </c>
      <c r="B5" s="185" t="s">
        <v>204</v>
      </c>
      <c r="C5" s="186">
        <v>6.25</v>
      </c>
      <c r="D5" s="187">
        <v>100</v>
      </c>
      <c r="E5" s="181">
        <v>1</v>
      </c>
      <c r="F5" s="182">
        <v>0.62</v>
      </c>
      <c r="G5" s="183">
        <v>6.1999999999999998E-3</v>
      </c>
      <c r="H5" s="248"/>
      <c r="I5" s="182">
        <f>F5*H5</f>
        <v>0</v>
      </c>
      <c r="J5" s="199"/>
    </row>
    <row r="6" spans="1:16" ht="24" customHeight="1" x14ac:dyDescent="0.3">
      <c r="A6" s="141" t="s">
        <v>205</v>
      </c>
      <c r="B6" s="185" t="s">
        <v>206</v>
      </c>
      <c r="C6" s="186">
        <v>33.76</v>
      </c>
      <c r="D6" s="187">
        <v>512</v>
      </c>
      <c r="E6" s="188">
        <v>1</v>
      </c>
      <c r="F6" s="182">
        <v>3.19</v>
      </c>
      <c r="G6" s="183">
        <v>6.2304687499999999E-3</v>
      </c>
      <c r="H6" s="249"/>
      <c r="I6" s="190">
        <f t="shared" ref="I6:I13" si="0">F6*H6</f>
        <v>0</v>
      </c>
      <c r="J6" s="199"/>
    </row>
    <row r="7" spans="1:16" ht="24" customHeight="1" x14ac:dyDescent="0.3">
      <c r="A7" s="141" t="s">
        <v>207</v>
      </c>
      <c r="B7" s="185" t="s">
        <v>208</v>
      </c>
      <c r="C7" s="186">
        <v>6.25</v>
      </c>
      <c r="D7" s="187">
        <v>100</v>
      </c>
      <c r="E7" s="188">
        <v>1</v>
      </c>
      <c r="F7" s="182">
        <v>1.19</v>
      </c>
      <c r="G7" s="183">
        <v>1.1899999999999999E-2</v>
      </c>
      <c r="H7" s="249"/>
      <c r="I7" s="190">
        <f t="shared" si="0"/>
        <v>0</v>
      </c>
      <c r="J7" s="199"/>
    </row>
    <row r="8" spans="1:16" ht="24" customHeight="1" x14ac:dyDescent="0.3">
      <c r="A8" s="141">
        <v>85183875061</v>
      </c>
      <c r="B8" s="185" t="s">
        <v>209</v>
      </c>
      <c r="C8" s="186">
        <v>6.25</v>
      </c>
      <c r="D8" s="187">
        <v>100</v>
      </c>
      <c r="E8" s="188">
        <v>1</v>
      </c>
      <c r="F8" s="182">
        <v>0.4</v>
      </c>
      <c r="G8" s="183">
        <v>4.0000000000000001E-3</v>
      </c>
      <c r="H8" s="249"/>
      <c r="I8" s="190">
        <f t="shared" si="0"/>
        <v>0</v>
      </c>
      <c r="J8" s="199"/>
    </row>
    <row r="9" spans="1:16" ht="24" customHeight="1" x14ac:dyDescent="0.3">
      <c r="A9" s="141">
        <v>85183865061</v>
      </c>
      <c r="B9" s="185" t="s">
        <v>210</v>
      </c>
      <c r="C9" s="186">
        <v>6.25</v>
      </c>
      <c r="D9" s="187">
        <v>100</v>
      </c>
      <c r="E9" s="188">
        <v>1</v>
      </c>
      <c r="F9" s="182">
        <v>0.56000000000000005</v>
      </c>
      <c r="G9" s="183">
        <v>5.6000000000000008E-3</v>
      </c>
      <c r="H9" s="249"/>
      <c r="I9" s="190">
        <f t="shared" si="0"/>
        <v>0</v>
      </c>
      <c r="J9" s="199"/>
    </row>
    <row r="10" spans="1:16" ht="24" customHeight="1" x14ac:dyDescent="0.3">
      <c r="A10" s="217" t="s">
        <v>211</v>
      </c>
      <c r="B10" s="185" t="s">
        <v>212</v>
      </c>
      <c r="C10" s="186">
        <v>5.4</v>
      </c>
      <c r="D10" s="187">
        <v>204</v>
      </c>
      <c r="E10" s="188">
        <v>0.42</v>
      </c>
      <c r="F10" s="182">
        <v>0.7</v>
      </c>
      <c r="G10" s="183">
        <v>3.4313725490196078E-3</v>
      </c>
      <c r="H10" s="249"/>
      <c r="I10" s="190">
        <f t="shared" si="0"/>
        <v>0</v>
      </c>
      <c r="J10" s="199"/>
    </row>
    <row r="11" spans="1:16" ht="24" customHeight="1" x14ac:dyDescent="0.3">
      <c r="A11" s="141" t="s">
        <v>213</v>
      </c>
      <c r="B11" s="185" t="s">
        <v>214</v>
      </c>
      <c r="C11" s="186">
        <v>29.44</v>
      </c>
      <c r="D11" s="187">
        <v>1024</v>
      </c>
      <c r="E11" s="188">
        <v>0.5</v>
      </c>
      <c r="F11" s="182">
        <v>10.86</v>
      </c>
      <c r="G11" s="183">
        <v>1.0605468749999999E-2</v>
      </c>
      <c r="H11" s="249"/>
      <c r="I11" s="190">
        <f t="shared" si="0"/>
        <v>0</v>
      </c>
      <c r="J11" s="199"/>
      <c r="P11" s="140"/>
    </row>
    <row r="12" spans="1:16" ht="24" customHeight="1" x14ac:dyDescent="0.3">
      <c r="A12" s="141" t="s">
        <v>215</v>
      </c>
      <c r="B12" s="185" t="s">
        <v>216</v>
      </c>
      <c r="C12" s="186">
        <v>34.92</v>
      </c>
      <c r="D12" s="187">
        <v>1024</v>
      </c>
      <c r="E12" s="188">
        <v>0.5</v>
      </c>
      <c r="F12" s="182">
        <v>4.09</v>
      </c>
      <c r="G12" s="183">
        <v>3.9941406249999999E-3</v>
      </c>
      <c r="H12" s="249"/>
      <c r="I12" s="190">
        <f t="shared" si="0"/>
        <v>0</v>
      </c>
      <c r="J12" s="199"/>
    </row>
    <row r="13" spans="1:16" ht="24" customHeight="1" x14ac:dyDescent="0.3">
      <c r="A13" s="141" t="s">
        <v>217</v>
      </c>
      <c r="B13" s="185" t="s">
        <v>218</v>
      </c>
      <c r="C13" s="186">
        <v>31.2</v>
      </c>
      <c r="D13" s="187">
        <v>1024</v>
      </c>
      <c r="E13" s="188">
        <v>0.5</v>
      </c>
      <c r="F13" s="182">
        <v>8.2200000000000006</v>
      </c>
      <c r="G13" s="183">
        <v>8.0273437500000006E-3</v>
      </c>
      <c r="H13" s="249"/>
      <c r="I13" s="190">
        <f t="shared" si="0"/>
        <v>0</v>
      </c>
      <c r="J13" s="199"/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B+JtatJCIb3KwOB/xcfvB9BMedM93z6PtykEyy7c4QcbtKjoXpB/1SuU5JCw3QzX/miyI7LAvv1PvYJ6aH9T5A==" saltValue="OOscXXOKKL6Me1xPa22eSw==" spinCount="100000" sheet="1" objects="1" scenarios="1"/>
  <mergeCells count="1">
    <mergeCell ref="D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1DD4-F0D1-4E13-916F-D9CA405FE055}">
  <dimension ref="A1:P14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1020</v>
      </c>
      <c r="C1" s="114" t="s">
        <v>100</v>
      </c>
      <c r="D1" s="472" t="s">
        <v>1021</v>
      </c>
      <c r="E1" s="472"/>
      <c r="F1" s="472"/>
      <c r="H1" s="114" t="s">
        <v>102</v>
      </c>
      <c r="I1" s="116">
        <v>100047</v>
      </c>
    </row>
    <row r="2" spans="1:16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22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215" t="s">
        <v>113</v>
      </c>
    </row>
    <row r="4" spans="1:16" ht="29.4" customHeight="1" thickTop="1" x14ac:dyDescent="0.3">
      <c r="A4" s="177">
        <v>40355</v>
      </c>
      <c r="B4" s="216" t="s">
        <v>1022</v>
      </c>
      <c r="C4" s="179">
        <v>17.399999999999999</v>
      </c>
      <c r="D4" s="180">
        <v>90</v>
      </c>
      <c r="E4" s="181">
        <v>3.1</v>
      </c>
      <c r="F4" s="182">
        <v>4.6100000000000003</v>
      </c>
      <c r="G4" s="183">
        <f>F4/D4</f>
        <v>5.1222222222222225E-2</v>
      </c>
      <c r="H4" s="248"/>
      <c r="I4" s="182">
        <f>F4*H4</f>
        <v>0</v>
      </c>
      <c r="J4" s="127" t="s">
        <v>1023</v>
      </c>
    </row>
    <row r="5" spans="1:16" ht="24" customHeight="1" x14ac:dyDescent="0.3">
      <c r="A5" s="141">
        <v>40497</v>
      </c>
      <c r="B5" s="216" t="s">
        <v>1024</v>
      </c>
      <c r="C5" s="186">
        <v>18.12</v>
      </c>
      <c r="D5" s="187">
        <v>100</v>
      </c>
      <c r="E5" s="188">
        <v>2.9</v>
      </c>
      <c r="F5" s="182">
        <v>5.67</v>
      </c>
      <c r="G5" s="183">
        <f t="shared" ref="G5:G13" si="0">F5/D5</f>
        <v>5.67E-2</v>
      </c>
      <c r="H5" s="248"/>
      <c r="I5" s="182">
        <f t="shared" ref="I5:I13" si="1">F5*H5</f>
        <v>0</v>
      </c>
      <c r="J5" s="127" t="s">
        <v>1025</v>
      </c>
    </row>
    <row r="6" spans="1:16" ht="24" customHeight="1" x14ac:dyDescent="0.3">
      <c r="A6" s="141">
        <v>40710</v>
      </c>
      <c r="B6" s="210" t="s">
        <v>1026</v>
      </c>
      <c r="C6" s="186">
        <v>28.83</v>
      </c>
      <c r="D6" s="187">
        <v>369</v>
      </c>
      <c r="E6" s="188">
        <v>1.25</v>
      </c>
      <c r="F6" s="190">
        <v>28.83</v>
      </c>
      <c r="G6" s="183">
        <f t="shared" si="0"/>
        <v>7.8130081300813004E-2</v>
      </c>
      <c r="H6" s="249"/>
      <c r="I6" s="190">
        <f t="shared" si="1"/>
        <v>0</v>
      </c>
      <c r="J6" s="127" t="s">
        <v>1027</v>
      </c>
    </row>
    <row r="7" spans="1:16" ht="24" customHeight="1" x14ac:dyDescent="0.3">
      <c r="A7" s="141">
        <v>40491</v>
      </c>
      <c r="B7" s="210" t="s">
        <v>1028</v>
      </c>
      <c r="C7" s="186">
        <v>19.93</v>
      </c>
      <c r="D7" s="187">
        <v>110</v>
      </c>
      <c r="E7" s="188">
        <v>2.9</v>
      </c>
      <c r="F7" s="190">
        <v>6.24</v>
      </c>
      <c r="G7" s="183">
        <f t="shared" si="0"/>
        <v>5.672727272727273E-2</v>
      </c>
      <c r="H7" s="249"/>
      <c r="I7" s="190">
        <f t="shared" si="1"/>
        <v>0</v>
      </c>
      <c r="J7" s="127" t="s">
        <v>1025</v>
      </c>
    </row>
    <row r="8" spans="1:16" ht="24" customHeight="1" x14ac:dyDescent="0.3">
      <c r="A8" s="141">
        <v>50038</v>
      </c>
      <c r="B8" s="210" t="s">
        <v>1029</v>
      </c>
      <c r="C8" s="186">
        <v>14.04</v>
      </c>
      <c r="D8" s="187">
        <v>144</v>
      </c>
      <c r="E8" s="188" t="s">
        <v>1030</v>
      </c>
      <c r="F8" s="190">
        <v>7.57</v>
      </c>
      <c r="G8" s="183">
        <f t="shared" si="0"/>
        <v>5.2569444444444446E-2</v>
      </c>
      <c r="H8" s="249"/>
      <c r="I8" s="190">
        <f t="shared" si="1"/>
        <v>0</v>
      </c>
      <c r="J8" s="127" t="s">
        <v>1031</v>
      </c>
    </row>
    <row r="9" spans="1:16" ht="24" customHeight="1" x14ac:dyDescent="0.3">
      <c r="A9" s="141">
        <v>40176</v>
      </c>
      <c r="B9" s="210" t="s">
        <v>1032</v>
      </c>
      <c r="C9" s="186">
        <v>29.53</v>
      </c>
      <c r="D9" s="187">
        <v>150</v>
      </c>
      <c r="E9" s="188">
        <v>2.1</v>
      </c>
      <c r="F9" s="190">
        <v>7.92</v>
      </c>
      <c r="G9" s="183">
        <f t="shared" si="0"/>
        <v>5.28E-2</v>
      </c>
      <c r="H9" s="249"/>
      <c r="I9" s="190">
        <f t="shared" si="1"/>
        <v>0</v>
      </c>
      <c r="J9" s="189" t="s">
        <v>1033</v>
      </c>
    </row>
    <row r="10" spans="1:16" ht="24" customHeight="1" x14ac:dyDescent="0.3">
      <c r="A10" s="141">
        <v>40494</v>
      </c>
      <c r="B10" s="210" t="s">
        <v>1034</v>
      </c>
      <c r="C10" s="186">
        <v>19.93</v>
      </c>
      <c r="D10" s="187">
        <v>110</v>
      </c>
      <c r="E10" s="188">
        <v>2.9</v>
      </c>
      <c r="F10" s="190">
        <v>6.24</v>
      </c>
      <c r="G10" s="183">
        <f t="shared" si="0"/>
        <v>5.672727272727273E-2</v>
      </c>
      <c r="H10" s="249"/>
      <c r="I10" s="190">
        <f t="shared" si="1"/>
        <v>0</v>
      </c>
      <c r="J10" s="127" t="s">
        <v>1025</v>
      </c>
    </row>
    <row r="11" spans="1:16" ht="29.4" customHeight="1" x14ac:dyDescent="0.3">
      <c r="A11" s="141">
        <v>40254</v>
      </c>
      <c r="B11" s="216" t="s">
        <v>1035</v>
      </c>
      <c r="C11" s="186">
        <v>19.2</v>
      </c>
      <c r="D11" s="187">
        <v>96</v>
      </c>
      <c r="E11" s="188">
        <v>3.2</v>
      </c>
      <c r="F11" s="190">
        <v>5.14</v>
      </c>
      <c r="G11" s="183">
        <f t="shared" si="0"/>
        <v>5.3541666666666661E-2</v>
      </c>
      <c r="H11" s="249"/>
      <c r="I11" s="190">
        <f t="shared" si="1"/>
        <v>0</v>
      </c>
      <c r="J11" s="127" t="s">
        <v>1023</v>
      </c>
      <c r="P11" s="140"/>
    </row>
    <row r="12" spans="1:16" ht="24" customHeight="1" x14ac:dyDescent="0.3">
      <c r="A12" s="141">
        <v>40936</v>
      </c>
      <c r="B12" s="210" t="s">
        <v>1036</v>
      </c>
      <c r="C12" s="186">
        <v>20</v>
      </c>
      <c r="D12" s="187">
        <v>160</v>
      </c>
      <c r="E12" s="188">
        <v>2</v>
      </c>
      <c r="F12" s="190">
        <v>7.47</v>
      </c>
      <c r="G12" s="183">
        <f t="shared" si="0"/>
        <v>4.66875E-2</v>
      </c>
      <c r="H12" s="249"/>
      <c r="I12" s="190">
        <f t="shared" si="1"/>
        <v>0</v>
      </c>
      <c r="J12" s="189" t="s">
        <v>1033</v>
      </c>
    </row>
    <row r="13" spans="1:16" ht="24" customHeight="1" x14ac:dyDescent="0.3">
      <c r="A13" s="141">
        <v>40196</v>
      </c>
      <c r="B13" s="216" t="s">
        <v>1037</v>
      </c>
      <c r="C13" s="186">
        <v>19.690000000000001</v>
      </c>
      <c r="D13" s="187">
        <v>150</v>
      </c>
      <c r="E13" s="188">
        <v>2.1</v>
      </c>
      <c r="F13" s="190">
        <v>13.94</v>
      </c>
      <c r="G13" s="183">
        <f t="shared" si="0"/>
        <v>9.2933333333333326E-2</v>
      </c>
      <c r="H13" s="249"/>
      <c r="I13" s="190">
        <f t="shared" si="1"/>
        <v>0</v>
      </c>
      <c r="J13" s="189" t="s">
        <v>1033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2ujGnX9EmSY7yCBK3nkEqOymTHRsAMCA7uQoS+XIgq1vWZ7A6Pjy3bnbgqtOso/Y5LTKTBqTsklFfJRpN4ZaMw==" saltValue="LuK438DJCP8uvmLkSFLOvg==" spinCount="100000" sheet="1" objects="1" scenarios="1"/>
  <mergeCells count="1">
    <mergeCell ref="D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9A89-B368-4FE3-A5FE-C3505B5D3AA2}">
  <dimension ref="A1:P15"/>
  <sheetViews>
    <sheetView workbookViewId="0">
      <selection activeCell="H3" sqref="H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219</v>
      </c>
      <c r="C1" s="114" t="s">
        <v>100</v>
      </c>
      <c r="D1" s="472" t="s">
        <v>220</v>
      </c>
      <c r="E1" s="472"/>
      <c r="F1" s="472"/>
      <c r="H1" s="114" t="s">
        <v>102</v>
      </c>
      <c r="I1" s="144">
        <v>100124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27">
        <v>700262</v>
      </c>
      <c r="B4" s="209" t="s">
        <v>221</v>
      </c>
      <c r="C4" s="210">
        <v>12</v>
      </c>
      <c r="D4" s="127">
        <v>64</v>
      </c>
      <c r="E4" s="210">
        <v>3.02</v>
      </c>
      <c r="F4" s="131">
        <v>17.89</v>
      </c>
      <c r="G4" s="132">
        <v>0.27950000000000003</v>
      </c>
      <c r="H4" s="242"/>
      <c r="I4" s="131">
        <f>F4*H4</f>
        <v>0</v>
      </c>
      <c r="J4" s="211" t="s">
        <v>222</v>
      </c>
    </row>
    <row r="5" spans="1:16" ht="24" customHeight="1" x14ac:dyDescent="0.3">
      <c r="A5" s="127">
        <v>700263</v>
      </c>
      <c r="B5" s="209" t="s">
        <v>223</v>
      </c>
      <c r="C5" s="210">
        <v>12</v>
      </c>
      <c r="D5" s="127">
        <v>64</v>
      </c>
      <c r="E5" s="210">
        <v>3.02</v>
      </c>
      <c r="F5" s="131">
        <v>17.89</v>
      </c>
      <c r="G5" s="132">
        <v>0.27950000000000003</v>
      </c>
      <c r="H5" s="242"/>
      <c r="I5" s="131">
        <f t="shared" ref="I5:I14" si="0">F5*H5</f>
        <v>0</v>
      </c>
      <c r="J5" s="135" t="s">
        <v>222</v>
      </c>
    </row>
    <row r="6" spans="1:16" ht="24" customHeight="1" x14ac:dyDescent="0.3">
      <c r="A6" s="127">
        <v>700369</v>
      </c>
      <c r="B6" s="209" t="s">
        <v>224</v>
      </c>
      <c r="C6" s="210">
        <v>30</v>
      </c>
      <c r="D6" s="127">
        <v>159</v>
      </c>
      <c r="E6" s="212">
        <v>3.02</v>
      </c>
      <c r="F6" s="138">
        <v>36.92</v>
      </c>
      <c r="G6" s="132">
        <v>0.23219999999999999</v>
      </c>
      <c r="H6" s="243"/>
      <c r="I6" s="138">
        <f t="shared" si="0"/>
        <v>0</v>
      </c>
      <c r="J6" s="135" t="s">
        <v>222</v>
      </c>
    </row>
    <row r="7" spans="1:16" ht="24" customHeight="1" x14ac:dyDescent="0.3">
      <c r="A7" s="127">
        <v>700196</v>
      </c>
      <c r="B7" s="209" t="s">
        <v>225</v>
      </c>
      <c r="C7" s="210">
        <v>20</v>
      </c>
      <c r="D7" s="127">
        <v>160</v>
      </c>
      <c r="E7" s="212">
        <v>2</v>
      </c>
      <c r="F7" s="138">
        <v>20.11</v>
      </c>
      <c r="G7" s="132">
        <v>0.12570000000000001</v>
      </c>
      <c r="H7" s="243"/>
      <c r="I7" s="138">
        <f t="shared" si="0"/>
        <v>0</v>
      </c>
      <c r="J7" s="135" t="s">
        <v>222</v>
      </c>
    </row>
    <row r="8" spans="1:16" ht="24" customHeight="1" x14ac:dyDescent="0.3">
      <c r="A8" s="127">
        <v>700259</v>
      </c>
      <c r="B8" s="209" t="s">
        <v>226</v>
      </c>
      <c r="C8" s="210">
        <v>30</v>
      </c>
      <c r="D8" s="127">
        <v>135</v>
      </c>
      <c r="E8" s="210">
        <v>3.55</v>
      </c>
      <c r="F8" s="138">
        <v>30.16</v>
      </c>
      <c r="G8" s="132">
        <v>0.22339999999999999</v>
      </c>
      <c r="H8" s="243"/>
      <c r="I8" s="138">
        <f t="shared" si="0"/>
        <v>0</v>
      </c>
      <c r="J8" s="135" t="s">
        <v>222</v>
      </c>
    </row>
    <row r="9" spans="1:16" ht="24" customHeight="1" x14ac:dyDescent="0.3">
      <c r="A9" s="127">
        <v>700373</v>
      </c>
      <c r="B9" s="209" t="s">
        <v>227</v>
      </c>
      <c r="C9" s="210">
        <v>30</v>
      </c>
      <c r="D9" s="127">
        <v>157</v>
      </c>
      <c r="E9" s="210">
        <v>3.05</v>
      </c>
      <c r="F9" s="138">
        <v>34.42</v>
      </c>
      <c r="G9" s="132">
        <v>0.21920000000000001</v>
      </c>
      <c r="H9" s="243"/>
      <c r="I9" s="138">
        <f t="shared" si="0"/>
        <v>0</v>
      </c>
      <c r="J9" s="135" t="s">
        <v>222</v>
      </c>
    </row>
    <row r="10" spans="1:16" ht="24" customHeight="1" x14ac:dyDescent="0.3">
      <c r="A10" s="127">
        <v>700375</v>
      </c>
      <c r="B10" s="209" t="s">
        <v>228</v>
      </c>
      <c r="C10" s="210">
        <v>12</v>
      </c>
      <c r="D10" s="127">
        <v>64</v>
      </c>
      <c r="E10" s="210">
        <v>3.02</v>
      </c>
      <c r="F10" s="138">
        <v>13.5</v>
      </c>
      <c r="G10" s="132">
        <v>0.2109</v>
      </c>
      <c r="H10" s="243"/>
      <c r="I10" s="138">
        <f t="shared" si="0"/>
        <v>0</v>
      </c>
      <c r="J10" s="135" t="s">
        <v>222</v>
      </c>
    </row>
    <row r="11" spans="1:16" ht="24" customHeight="1" x14ac:dyDescent="0.3">
      <c r="A11" s="127">
        <v>700267</v>
      </c>
      <c r="B11" s="209" t="s">
        <v>229</v>
      </c>
      <c r="C11" s="210">
        <v>30</v>
      </c>
      <c r="D11" s="127">
        <v>135</v>
      </c>
      <c r="E11" s="210">
        <v>3.55</v>
      </c>
      <c r="F11" s="138">
        <v>38.25</v>
      </c>
      <c r="G11" s="132">
        <v>0.2833</v>
      </c>
      <c r="H11" s="243"/>
      <c r="I11" s="138">
        <f t="shared" si="0"/>
        <v>0</v>
      </c>
      <c r="J11" s="135" t="s">
        <v>222</v>
      </c>
    </row>
    <row r="12" spans="1:16" ht="24" customHeight="1" x14ac:dyDescent="0.3">
      <c r="A12" s="127">
        <v>700305</v>
      </c>
      <c r="B12" s="213" t="s">
        <v>230</v>
      </c>
      <c r="C12" s="214">
        <v>30</v>
      </c>
      <c r="D12" s="127">
        <v>410</v>
      </c>
      <c r="E12" s="135">
        <v>1.17</v>
      </c>
      <c r="F12" s="138">
        <v>36.74</v>
      </c>
      <c r="G12" s="139">
        <v>8.9599999999999999E-2</v>
      </c>
      <c r="H12" s="243"/>
      <c r="I12" s="138">
        <f t="shared" si="0"/>
        <v>0</v>
      </c>
      <c r="J12" s="135" t="s">
        <v>231</v>
      </c>
      <c r="P12" s="140"/>
    </row>
    <row r="13" spans="1:16" ht="24" customHeight="1" x14ac:dyDescent="0.3">
      <c r="A13" s="127">
        <v>700306</v>
      </c>
      <c r="B13" s="209" t="s">
        <v>232</v>
      </c>
      <c r="C13" s="210">
        <v>30</v>
      </c>
      <c r="D13" s="127">
        <v>209</v>
      </c>
      <c r="E13" s="210">
        <v>2.29</v>
      </c>
      <c r="F13" s="138">
        <v>36.049999999999997</v>
      </c>
      <c r="G13" s="139">
        <v>0.17249999999999999</v>
      </c>
      <c r="H13" s="243"/>
      <c r="I13" s="138">
        <f t="shared" si="0"/>
        <v>0</v>
      </c>
      <c r="J13" s="135" t="s">
        <v>222</v>
      </c>
    </row>
    <row r="14" spans="1:16" ht="24" customHeight="1" x14ac:dyDescent="0.3">
      <c r="A14" s="141"/>
      <c r="B14" s="185"/>
      <c r="C14" s="186"/>
      <c r="D14" s="187"/>
      <c r="E14" s="188"/>
      <c r="F14" s="138"/>
      <c r="G14" s="139"/>
      <c r="H14" s="243"/>
      <c r="I14" s="138">
        <f t="shared" si="0"/>
        <v>0</v>
      </c>
      <c r="J14" s="199"/>
    </row>
    <row r="15" spans="1:16" ht="24" customHeight="1" x14ac:dyDescent="0.3">
      <c r="A15" s="119"/>
      <c r="B15" s="119"/>
      <c r="C15" s="119"/>
      <c r="D15" s="119"/>
      <c r="E15" s="119"/>
      <c r="F15" s="119"/>
      <c r="G15" s="120"/>
      <c r="H15" s="74"/>
      <c r="I15" s="142">
        <f>SUM(I4:I14)</f>
        <v>0</v>
      </c>
      <c r="J15" s="121" t="s">
        <v>138</v>
      </c>
    </row>
  </sheetData>
  <sheetProtection algorithmName="SHA-512" hashValue="vqI+g1K+haSEWoJqshjbkI+I6zBBkyONNkPlC2Ab87AI0rFUF18K7Jss27VvbkQQypMHFfwszm3td+RM3n8Zjg==" saltValue="ANQ5gJI8wLibUQlpkeiyOw==" spinCount="100000" sheet="1" objects="1" scenarios="1"/>
  <mergeCells count="1">
    <mergeCell ref="D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CEC3-7DDA-4A5F-8832-820B25D0BEA6}">
  <dimension ref="A1:P14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243</v>
      </c>
      <c r="C1" s="114" t="s">
        <v>100</v>
      </c>
      <c r="D1" s="472" t="s">
        <v>244</v>
      </c>
      <c r="E1" s="472"/>
      <c r="F1" s="472"/>
      <c r="H1" s="114" t="s">
        <v>102</v>
      </c>
      <c r="I1" s="143">
        <v>100506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15" thickTop="1" x14ac:dyDescent="0.3">
      <c r="A4" s="177" t="s">
        <v>245</v>
      </c>
      <c r="B4" s="178" t="s">
        <v>246</v>
      </c>
      <c r="C4" s="135">
        <v>30</v>
      </c>
      <c r="D4" s="180">
        <v>243</v>
      </c>
      <c r="E4" s="181">
        <v>2.25</v>
      </c>
      <c r="F4" s="182">
        <v>7.16</v>
      </c>
      <c r="G4" s="183">
        <v>2.9499999999999998E-2</v>
      </c>
      <c r="H4" s="248"/>
      <c r="I4" s="182">
        <f>F4*H4</f>
        <v>0</v>
      </c>
      <c r="J4" s="198" t="s">
        <v>247</v>
      </c>
    </row>
    <row r="5" spans="1:16" ht="28.8" x14ac:dyDescent="0.3">
      <c r="A5" s="207" t="s">
        <v>248</v>
      </c>
      <c r="B5" s="147" t="s">
        <v>249</v>
      </c>
      <c r="C5" s="135">
        <v>30</v>
      </c>
      <c r="D5" s="187">
        <v>153</v>
      </c>
      <c r="E5" s="188">
        <v>3.1</v>
      </c>
      <c r="F5" s="182">
        <v>7.16</v>
      </c>
      <c r="G5" s="183">
        <v>4.6800000000000001E-2</v>
      </c>
      <c r="H5" s="248"/>
      <c r="I5" s="182">
        <f t="shared" ref="I5:I13" si="0">F5*H5</f>
        <v>0</v>
      </c>
      <c r="J5" s="198" t="s">
        <v>247</v>
      </c>
    </row>
    <row r="6" spans="1:16" ht="28.8" x14ac:dyDescent="0.3">
      <c r="A6" s="207" t="s">
        <v>250</v>
      </c>
      <c r="B6" s="147" t="s">
        <v>251</v>
      </c>
      <c r="C6" s="135">
        <v>30</v>
      </c>
      <c r="D6" s="187">
        <v>190</v>
      </c>
      <c r="E6" s="188">
        <v>2.52</v>
      </c>
      <c r="F6" s="190">
        <v>7.16</v>
      </c>
      <c r="G6" s="191">
        <v>3.7699999999999997E-2</v>
      </c>
      <c r="H6" s="249"/>
      <c r="I6" s="190">
        <f t="shared" si="0"/>
        <v>0</v>
      </c>
      <c r="J6" s="198" t="s">
        <v>247</v>
      </c>
    </row>
    <row r="7" spans="1:16" ht="28.8" x14ac:dyDescent="0.3">
      <c r="A7" s="207" t="s">
        <v>252</v>
      </c>
      <c r="B7" s="147" t="s">
        <v>253</v>
      </c>
      <c r="C7" s="208">
        <v>27</v>
      </c>
      <c r="D7" s="187">
        <v>191</v>
      </c>
      <c r="E7" s="188">
        <v>2.2999999999999998</v>
      </c>
      <c r="F7" s="190">
        <v>6.45</v>
      </c>
      <c r="G7" s="191">
        <v>3.3799999999999997E-2</v>
      </c>
      <c r="H7" s="249"/>
      <c r="I7" s="190">
        <f t="shared" si="0"/>
        <v>0</v>
      </c>
      <c r="J7" s="198" t="s">
        <v>247</v>
      </c>
    </row>
    <row r="8" spans="1:16" ht="28.8" x14ac:dyDescent="0.3">
      <c r="A8" s="207" t="s">
        <v>254</v>
      </c>
      <c r="B8" s="147" t="s">
        <v>255</v>
      </c>
      <c r="C8" s="135">
        <v>27</v>
      </c>
      <c r="D8" s="187">
        <v>191</v>
      </c>
      <c r="E8" s="188">
        <v>2.2999999999999998</v>
      </c>
      <c r="F8" s="190">
        <v>6.45</v>
      </c>
      <c r="G8" s="191">
        <v>3.3799999999999997E-2</v>
      </c>
      <c r="H8" s="249"/>
      <c r="I8" s="190">
        <f t="shared" si="0"/>
        <v>0</v>
      </c>
      <c r="J8" s="198" t="s">
        <v>247</v>
      </c>
    </row>
    <row r="9" spans="1:16" ht="28.8" x14ac:dyDescent="0.3">
      <c r="A9" s="207" t="s">
        <v>256</v>
      </c>
      <c r="B9" s="147" t="s">
        <v>257</v>
      </c>
      <c r="C9" s="135">
        <v>30</v>
      </c>
      <c r="D9" s="187">
        <v>212</v>
      </c>
      <c r="E9" s="188">
        <v>2.2999999999999998</v>
      </c>
      <c r="F9" s="190">
        <v>7.16</v>
      </c>
      <c r="G9" s="191">
        <v>3.3799999999999997E-2</v>
      </c>
      <c r="H9" s="249"/>
      <c r="I9" s="190">
        <f t="shared" si="0"/>
        <v>0</v>
      </c>
      <c r="J9" s="198" t="s">
        <v>247</v>
      </c>
    </row>
    <row r="10" spans="1:16" ht="28.8" x14ac:dyDescent="0.3">
      <c r="A10" s="207" t="s">
        <v>258</v>
      </c>
      <c r="B10" s="147" t="s">
        <v>259</v>
      </c>
      <c r="C10" s="135">
        <v>27</v>
      </c>
      <c r="D10" s="187">
        <v>187</v>
      </c>
      <c r="E10" s="188">
        <v>2.2999999999999998</v>
      </c>
      <c r="F10" s="190">
        <v>6.45</v>
      </c>
      <c r="G10" s="191">
        <v>3.4500000000000003E-2</v>
      </c>
      <c r="H10" s="249"/>
      <c r="I10" s="190">
        <f t="shared" si="0"/>
        <v>0</v>
      </c>
      <c r="J10" s="198" t="s">
        <v>247</v>
      </c>
    </row>
    <row r="11" spans="1:16" ht="28.8" x14ac:dyDescent="0.3">
      <c r="A11" s="207" t="s">
        <v>260</v>
      </c>
      <c r="B11" s="147" t="s">
        <v>261</v>
      </c>
      <c r="C11" s="135">
        <v>30</v>
      </c>
      <c r="D11" s="187">
        <v>212</v>
      </c>
      <c r="E11" s="188">
        <v>2.2999999999999998</v>
      </c>
      <c r="F11" s="190">
        <v>7.16</v>
      </c>
      <c r="G11" s="191">
        <v>3.3799999999999997E-2</v>
      </c>
      <c r="H11" s="249"/>
      <c r="I11" s="190">
        <f t="shared" si="0"/>
        <v>0</v>
      </c>
      <c r="J11" s="198" t="s">
        <v>247</v>
      </c>
      <c r="P11" s="140"/>
    </row>
    <row r="12" spans="1:16" ht="28.8" x14ac:dyDescent="0.3">
      <c r="A12" s="207" t="s">
        <v>262</v>
      </c>
      <c r="B12" s="147" t="s">
        <v>263</v>
      </c>
      <c r="C12" s="135">
        <v>30</v>
      </c>
      <c r="D12" s="187">
        <v>97</v>
      </c>
      <c r="E12" s="188">
        <v>4.9000000000000004</v>
      </c>
      <c r="F12" s="190">
        <v>7.16</v>
      </c>
      <c r="G12" s="191">
        <v>7.3800000000000004E-2</v>
      </c>
      <c r="H12" s="249"/>
      <c r="I12" s="190">
        <f t="shared" si="0"/>
        <v>0</v>
      </c>
      <c r="J12" s="198" t="s">
        <v>247</v>
      </c>
    </row>
    <row r="13" spans="1:16" ht="28.8" x14ac:dyDescent="0.3">
      <c r="A13" s="207" t="s">
        <v>264</v>
      </c>
      <c r="B13" s="147" t="s">
        <v>265</v>
      </c>
      <c r="C13" s="135">
        <v>27</v>
      </c>
      <c r="D13" s="187">
        <v>175</v>
      </c>
      <c r="E13" s="188">
        <v>2.2999999999999998</v>
      </c>
      <c r="F13" s="190">
        <v>6.45</v>
      </c>
      <c r="G13" s="191">
        <v>3.6900000000000002E-2</v>
      </c>
      <c r="H13" s="249"/>
      <c r="I13" s="190">
        <f t="shared" si="0"/>
        <v>0</v>
      </c>
      <c r="J13" s="198" t="s">
        <v>247</v>
      </c>
    </row>
    <row r="14" spans="1:16" ht="28.5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Wcs0ijBYdnj0LRpZmo+DM9bFYx6Sd00UNeKRU4ugOy7cUZm0OPCQnc4KHpFrHSjfdGMEif75wsZCNF6MR12AlA==" saltValue="Oh/pBJzbHxoeK9EyIqXyfQ==" spinCount="100000" sheet="1" objects="1" scenarios="1"/>
  <mergeCells count="1">
    <mergeCell ref="D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0F78-61C3-4CF9-B198-3C578EAE591A}">
  <dimension ref="A1:J8"/>
  <sheetViews>
    <sheetView workbookViewId="0">
      <selection activeCell="F4" sqref="F4 H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266</v>
      </c>
      <c r="C1" s="114" t="s">
        <v>100</v>
      </c>
      <c r="D1" s="472" t="s">
        <v>267</v>
      </c>
      <c r="E1" s="472"/>
      <c r="F1" s="472"/>
      <c r="H1" s="114" t="s">
        <v>102</v>
      </c>
      <c r="I1" s="143">
        <v>110601</v>
      </c>
    </row>
    <row r="2" spans="1:10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 t="s">
        <v>268</v>
      </c>
      <c r="B4" s="178" t="s">
        <v>269</v>
      </c>
      <c r="C4" s="179">
        <v>10</v>
      </c>
      <c r="D4" s="180">
        <v>44</v>
      </c>
      <c r="E4" s="181">
        <v>3.6</v>
      </c>
      <c r="F4" s="182">
        <v>10.96</v>
      </c>
      <c r="G4" s="183">
        <f>F4/D4</f>
        <v>0.24909090909090911</v>
      </c>
      <c r="H4" s="248"/>
      <c r="I4" s="182">
        <f>F4*H4</f>
        <v>0</v>
      </c>
      <c r="J4" s="198" t="s">
        <v>270</v>
      </c>
    </row>
    <row r="5" spans="1:10" ht="24" customHeight="1" x14ac:dyDescent="0.3">
      <c r="A5" s="141" t="s">
        <v>271</v>
      </c>
      <c r="B5" s="185" t="s">
        <v>272</v>
      </c>
      <c r="C5" s="186">
        <v>10</v>
      </c>
      <c r="D5" s="187">
        <v>40</v>
      </c>
      <c r="E5" s="188">
        <v>4</v>
      </c>
      <c r="F5" s="182">
        <v>9.99</v>
      </c>
      <c r="G5" s="183">
        <f t="shared" ref="G5:G7" si="0">F5/D5</f>
        <v>0.24975</v>
      </c>
      <c r="H5" s="248"/>
      <c r="I5" s="182">
        <f t="shared" ref="I5:I7" si="1">F5*H5</f>
        <v>0</v>
      </c>
      <c r="J5" s="198" t="s">
        <v>273</v>
      </c>
    </row>
    <row r="6" spans="1:10" ht="24" customHeight="1" x14ac:dyDescent="0.3">
      <c r="A6" s="141" t="s">
        <v>274</v>
      </c>
      <c r="B6" s="185" t="s">
        <v>275</v>
      </c>
      <c r="C6" s="186">
        <v>10</v>
      </c>
      <c r="D6" s="187">
        <v>44</v>
      </c>
      <c r="E6" s="188">
        <v>3.6</v>
      </c>
      <c r="F6" s="190">
        <v>10.96</v>
      </c>
      <c r="G6" s="183">
        <f t="shared" si="0"/>
        <v>0.24909090909090911</v>
      </c>
      <c r="H6" s="249"/>
      <c r="I6" s="190">
        <f t="shared" si="1"/>
        <v>0</v>
      </c>
      <c r="J6" s="198" t="s">
        <v>276</v>
      </c>
    </row>
    <row r="7" spans="1:10" ht="24" customHeight="1" x14ac:dyDescent="0.3">
      <c r="A7" s="141" t="s">
        <v>277</v>
      </c>
      <c r="B7" s="185" t="s">
        <v>278</v>
      </c>
      <c r="C7" s="186">
        <v>10</v>
      </c>
      <c r="D7" s="187">
        <v>43</v>
      </c>
      <c r="E7" s="188">
        <v>3.75</v>
      </c>
      <c r="F7" s="190">
        <v>10.7</v>
      </c>
      <c r="G7" s="183">
        <f t="shared" si="0"/>
        <v>0.24883720930232556</v>
      </c>
      <c r="H7" s="249"/>
      <c r="I7" s="190">
        <f t="shared" si="1"/>
        <v>0</v>
      </c>
      <c r="J7" s="198" t="s">
        <v>276</v>
      </c>
    </row>
    <row r="8" spans="1:10" ht="24" customHeight="1" x14ac:dyDescent="0.3">
      <c r="A8" s="119"/>
      <c r="B8" s="119"/>
      <c r="C8" s="119"/>
      <c r="D8" s="119"/>
      <c r="E8" s="119"/>
      <c r="F8" s="119"/>
      <c r="G8" s="120"/>
      <c r="H8" s="74"/>
      <c r="I8" s="142">
        <f>SUM(I4:I7)</f>
        <v>0</v>
      </c>
      <c r="J8" s="121" t="s">
        <v>138</v>
      </c>
    </row>
  </sheetData>
  <sheetProtection algorithmName="SHA-512" hashValue="uGNACKhdcs3J4mnffILP6UOfUfufANkjRKwxf93fMoen6KaK49cLvx0RuzImOyjIeyGjJn1gRcqo2Hf0e2a5EA==" saltValue="NeQFf5KbK0XKpFF2p7uRcA==" spinCount="100000" sheet="1" objects="1" scenarios="1"/>
  <mergeCells count="1">
    <mergeCell ref="D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AB41-E31A-4DEF-BDB4-4E9EC861D87F}">
  <dimension ref="A1:P14"/>
  <sheetViews>
    <sheetView workbookViewId="0">
      <selection activeCell="A4" sqref="A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1137</v>
      </c>
      <c r="C1" s="114" t="s">
        <v>100</v>
      </c>
      <c r="D1" s="472" t="s">
        <v>1138</v>
      </c>
      <c r="E1" s="472"/>
      <c r="F1" s="472"/>
      <c r="H1" s="114" t="s">
        <v>102</v>
      </c>
      <c r="I1" s="143">
        <v>100113</v>
      </c>
    </row>
    <row r="2" spans="1:16" x14ac:dyDescent="0.3">
      <c r="A2" s="118" t="s">
        <v>603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200">
        <v>111</v>
      </c>
      <c r="B4" s="201" t="s">
        <v>1139</v>
      </c>
      <c r="C4" s="141">
        <v>42</v>
      </c>
      <c r="D4" s="141">
        <v>171</v>
      </c>
      <c r="E4" s="186">
        <v>3.92</v>
      </c>
      <c r="F4" s="202">
        <v>17.690000000000001</v>
      </c>
      <c r="G4" s="203">
        <v>0.10340000000000001</v>
      </c>
      <c r="H4" s="248"/>
      <c r="I4" s="182">
        <f>F4*H4</f>
        <v>0</v>
      </c>
      <c r="J4" s="204" t="s">
        <v>1140</v>
      </c>
    </row>
    <row r="5" spans="1:16" ht="24" customHeight="1" x14ac:dyDescent="0.3">
      <c r="A5" s="205">
        <v>112</v>
      </c>
      <c r="B5" s="201" t="s">
        <v>1141</v>
      </c>
      <c r="C5" s="186">
        <v>42</v>
      </c>
      <c r="D5" s="141">
        <v>171</v>
      </c>
      <c r="E5" s="186">
        <v>3.92</v>
      </c>
      <c r="F5" s="202">
        <v>17.690000000000001</v>
      </c>
      <c r="G5" s="203">
        <v>0.10340000000000001</v>
      </c>
      <c r="H5" s="248"/>
      <c r="I5" s="182">
        <f t="shared" ref="I5:I13" si="0">F5*H5</f>
        <v>0</v>
      </c>
      <c r="J5" s="204" t="s">
        <v>1140</v>
      </c>
    </row>
    <row r="6" spans="1:16" ht="24" customHeight="1" x14ac:dyDescent="0.3">
      <c r="A6" s="205">
        <v>116</v>
      </c>
      <c r="B6" s="205" t="s">
        <v>1142</v>
      </c>
      <c r="C6" s="186">
        <v>42</v>
      </c>
      <c r="D6" s="141">
        <v>171</v>
      </c>
      <c r="E6" s="186">
        <v>3.92</v>
      </c>
      <c r="F6" s="202">
        <v>17.690000000000001</v>
      </c>
      <c r="G6" s="203">
        <v>0.10340000000000001</v>
      </c>
      <c r="H6" s="249"/>
      <c r="I6" s="190">
        <f t="shared" si="0"/>
        <v>0</v>
      </c>
      <c r="J6" s="204" t="s">
        <v>1140</v>
      </c>
    </row>
    <row r="7" spans="1:16" ht="24" customHeight="1" x14ac:dyDescent="0.3">
      <c r="A7" s="205">
        <v>127</v>
      </c>
      <c r="B7" s="205" t="s">
        <v>1143</v>
      </c>
      <c r="C7" s="186">
        <v>42</v>
      </c>
      <c r="D7" s="141">
        <v>171</v>
      </c>
      <c r="E7" s="186">
        <v>3.92</v>
      </c>
      <c r="F7" s="202">
        <v>17.690000000000001</v>
      </c>
      <c r="G7" s="203">
        <v>0.10340000000000001</v>
      </c>
      <c r="H7" s="249"/>
      <c r="I7" s="190">
        <f t="shared" si="0"/>
        <v>0</v>
      </c>
      <c r="J7" s="204" t="s">
        <v>1140</v>
      </c>
    </row>
    <row r="8" spans="1:16" ht="24" customHeight="1" x14ac:dyDescent="0.3">
      <c r="A8" s="205">
        <v>132</v>
      </c>
      <c r="B8" s="206" t="s">
        <v>1144</v>
      </c>
      <c r="C8" s="186">
        <v>42</v>
      </c>
      <c r="D8" s="141">
        <v>171</v>
      </c>
      <c r="E8" s="186">
        <v>3.92</v>
      </c>
      <c r="F8" s="202">
        <v>17.690000000000001</v>
      </c>
      <c r="G8" s="203">
        <v>0.10340000000000001</v>
      </c>
      <c r="H8" s="249"/>
      <c r="I8" s="190">
        <f t="shared" si="0"/>
        <v>0</v>
      </c>
      <c r="J8" s="204" t="s">
        <v>1140</v>
      </c>
    </row>
    <row r="9" spans="1:16" ht="24" customHeight="1" x14ac:dyDescent="0.3">
      <c r="A9" s="205" t="s">
        <v>1145</v>
      </c>
      <c r="B9" s="205" t="s">
        <v>1146</v>
      </c>
      <c r="C9" s="186">
        <v>15</v>
      </c>
      <c r="D9" s="141">
        <v>96</v>
      </c>
      <c r="E9" s="186">
        <v>2.5</v>
      </c>
      <c r="F9" s="202">
        <v>6.48</v>
      </c>
      <c r="G9" s="203">
        <v>6.7500000000000004E-2</v>
      </c>
      <c r="H9" s="249"/>
      <c r="I9" s="190">
        <f>F9*H9</f>
        <v>0</v>
      </c>
      <c r="J9" s="204" t="s">
        <v>1147</v>
      </c>
    </row>
    <row r="10" spans="1:16" ht="24" customHeight="1" x14ac:dyDescent="0.3">
      <c r="A10" s="205">
        <v>135</v>
      </c>
      <c r="B10" s="201" t="s">
        <v>1148</v>
      </c>
      <c r="C10" s="186">
        <v>42</v>
      </c>
      <c r="D10" s="141">
        <v>171</v>
      </c>
      <c r="E10" s="186">
        <v>3.92</v>
      </c>
      <c r="F10" s="202">
        <v>17.690000000000001</v>
      </c>
      <c r="G10" s="203">
        <v>0.10340000000000001</v>
      </c>
      <c r="H10" s="249"/>
      <c r="I10" s="190">
        <f>F10*H10</f>
        <v>0</v>
      </c>
      <c r="J10" s="204" t="s">
        <v>1140</v>
      </c>
    </row>
    <row r="11" spans="1:16" ht="24" customHeight="1" x14ac:dyDescent="0.3">
      <c r="A11" s="205">
        <v>137</v>
      </c>
      <c r="B11" s="205" t="s">
        <v>1149</v>
      </c>
      <c r="C11" s="186">
        <v>42</v>
      </c>
      <c r="D11" s="141">
        <v>171</v>
      </c>
      <c r="E11" s="186">
        <v>3.92</v>
      </c>
      <c r="F11" s="202">
        <v>17.690000000000001</v>
      </c>
      <c r="G11" s="203">
        <v>0.10340000000000001</v>
      </c>
      <c r="H11" s="249"/>
      <c r="I11" s="190">
        <f>F11*H11</f>
        <v>0</v>
      </c>
      <c r="J11" s="204" t="s">
        <v>1140</v>
      </c>
      <c r="P11" s="140"/>
    </row>
    <row r="12" spans="1:16" ht="24" customHeight="1" x14ac:dyDescent="0.3">
      <c r="A12" s="205">
        <v>117</v>
      </c>
      <c r="B12" s="201" t="s">
        <v>1150</v>
      </c>
      <c r="C12" s="186">
        <v>42</v>
      </c>
      <c r="D12" s="141">
        <v>240</v>
      </c>
      <c r="E12" s="186">
        <v>2.8</v>
      </c>
      <c r="F12" s="202">
        <v>18.2</v>
      </c>
      <c r="G12" s="203">
        <v>7.5800000000000006E-2</v>
      </c>
      <c r="H12" s="249"/>
      <c r="I12" s="190">
        <f>F12*H12</f>
        <v>0</v>
      </c>
      <c r="J12" s="204" t="s">
        <v>1151</v>
      </c>
    </row>
    <row r="13" spans="1:16" ht="24" customHeight="1" x14ac:dyDescent="0.3">
      <c r="A13" s="205">
        <v>114</v>
      </c>
      <c r="B13" s="205" t="s">
        <v>1152</v>
      </c>
      <c r="C13" s="186">
        <v>42</v>
      </c>
      <c r="D13" s="141">
        <v>240</v>
      </c>
      <c r="E13" s="186">
        <v>2.8</v>
      </c>
      <c r="F13" s="202">
        <v>18.2</v>
      </c>
      <c r="G13" s="203">
        <v>7.5800000000000006E-2</v>
      </c>
      <c r="H13" s="249"/>
      <c r="I13" s="190">
        <f t="shared" si="0"/>
        <v>0</v>
      </c>
      <c r="J13" s="204" t="s">
        <v>1151</v>
      </c>
    </row>
    <row r="14" spans="1:16" ht="24" customHeight="1" x14ac:dyDescent="0.3">
      <c r="A14" s="205"/>
      <c r="B14" s="201"/>
      <c r="C14" s="186"/>
      <c r="D14" s="141"/>
      <c r="E14" s="186"/>
      <c r="F14" s="202"/>
      <c r="G14" s="203"/>
      <c r="H14" s="74"/>
      <c r="I14" s="142">
        <f>SUM(I4:I13)</f>
        <v>0</v>
      </c>
      <c r="J14" s="121" t="s">
        <v>138</v>
      </c>
    </row>
  </sheetData>
  <sheetProtection algorithmName="SHA-512" hashValue="snvnP5Ti19iKwRNCzto9kp7Vf8+v2ntar5tc5aws36nNny0moDjcgzzhta2AexCfkH+QMYB9lYYZus0jeim5zw==" saltValue="fwgCKdkvwEIzm2HyXtw5pg==" spinCount="100000" sheet="1" objects="1" scenarios="1"/>
  <mergeCells count="1">
    <mergeCell ref="D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3F59-FFD6-446C-B920-98EC7D851E4B}">
  <dimension ref="A1:P13"/>
  <sheetViews>
    <sheetView workbookViewId="0">
      <selection activeCell="F5" sqref="F5 H5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1153</v>
      </c>
      <c r="C1" s="114" t="s">
        <v>100</v>
      </c>
      <c r="D1" s="472" t="s">
        <v>1154</v>
      </c>
      <c r="E1" s="472"/>
      <c r="F1" s="472"/>
      <c r="H1" s="114" t="s">
        <v>102</v>
      </c>
      <c r="I1" s="196">
        <v>110149</v>
      </c>
    </row>
    <row r="2" spans="1:16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thickBot="1" x14ac:dyDescent="0.35">
      <c r="A4" s="177">
        <v>9116</v>
      </c>
      <c r="B4" s="178" t="s">
        <v>1155</v>
      </c>
      <c r="C4" s="179">
        <v>27</v>
      </c>
      <c r="D4" s="180">
        <v>96</v>
      </c>
      <c r="E4" s="181">
        <v>4.5</v>
      </c>
      <c r="F4" s="182">
        <v>4.08</v>
      </c>
      <c r="G4" s="183">
        <v>4.2500000000000003E-2</v>
      </c>
      <c r="H4" s="248"/>
      <c r="I4" s="182">
        <f>F4*H4</f>
        <v>0</v>
      </c>
      <c r="J4" s="198" t="s">
        <v>722</v>
      </c>
    </row>
    <row r="5" spans="1:16" ht="24" customHeight="1" thickBot="1" x14ac:dyDescent="0.35">
      <c r="A5" s="141">
        <v>9117</v>
      </c>
      <c r="B5" s="178" t="s">
        <v>1156</v>
      </c>
      <c r="C5" s="179">
        <v>27</v>
      </c>
      <c r="D5" s="180">
        <v>96</v>
      </c>
      <c r="E5" s="181">
        <v>4.5</v>
      </c>
      <c r="F5" s="182">
        <v>4.08</v>
      </c>
      <c r="G5" s="183">
        <v>4.2500000000000003E-2</v>
      </c>
      <c r="H5" s="248"/>
      <c r="I5" s="182">
        <f t="shared" ref="I5:I12" si="0">F5*H5</f>
        <v>0</v>
      </c>
      <c r="J5" s="198" t="s">
        <v>722</v>
      </c>
    </row>
    <row r="6" spans="1:16" ht="24" customHeight="1" thickBot="1" x14ac:dyDescent="0.35">
      <c r="A6" s="141">
        <v>9118</v>
      </c>
      <c r="B6" s="178" t="s">
        <v>1157</v>
      </c>
      <c r="C6" s="179">
        <v>27</v>
      </c>
      <c r="D6" s="180">
        <v>96</v>
      </c>
      <c r="E6" s="181">
        <v>4.5</v>
      </c>
      <c r="F6" s="182">
        <v>4.08</v>
      </c>
      <c r="G6" s="183">
        <v>4.2500000000000003E-2</v>
      </c>
      <c r="H6" s="248"/>
      <c r="I6" s="182">
        <f t="shared" si="0"/>
        <v>0</v>
      </c>
      <c r="J6" s="198" t="s">
        <v>722</v>
      </c>
    </row>
    <row r="7" spans="1:16" ht="24" customHeight="1" thickBot="1" x14ac:dyDescent="0.35">
      <c r="A7" s="141">
        <v>9119</v>
      </c>
      <c r="B7" s="178" t="s">
        <v>1158</v>
      </c>
      <c r="C7" s="179">
        <v>27</v>
      </c>
      <c r="D7" s="180">
        <v>96</v>
      </c>
      <c r="E7" s="181">
        <v>4.5</v>
      </c>
      <c r="F7" s="182">
        <v>4.08</v>
      </c>
      <c r="G7" s="183">
        <v>4.2500000000000003E-2</v>
      </c>
      <c r="H7" s="248"/>
      <c r="I7" s="182">
        <f t="shared" si="0"/>
        <v>0</v>
      </c>
      <c r="J7" s="198" t="s">
        <v>722</v>
      </c>
    </row>
    <row r="8" spans="1:16" ht="24" customHeight="1" thickBot="1" x14ac:dyDescent="0.35">
      <c r="A8" s="141">
        <v>9699</v>
      </c>
      <c r="B8" s="178" t="s">
        <v>1159</v>
      </c>
      <c r="C8" s="179">
        <v>27</v>
      </c>
      <c r="D8" s="180">
        <v>96</v>
      </c>
      <c r="E8" s="181">
        <v>4.5</v>
      </c>
      <c r="F8" s="182">
        <v>4.08</v>
      </c>
      <c r="G8" s="183">
        <v>4.2500000000000003E-2</v>
      </c>
      <c r="H8" s="248"/>
      <c r="I8" s="182">
        <f t="shared" si="0"/>
        <v>0</v>
      </c>
      <c r="J8" s="198" t="s">
        <v>722</v>
      </c>
    </row>
    <row r="9" spans="1:16" ht="24" customHeight="1" thickBot="1" x14ac:dyDescent="0.35">
      <c r="A9" s="141">
        <v>9700</v>
      </c>
      <c r="B9" s="178" t="s">
        <v>1160</v>
      </c>
      <c r="C9" s="179">
        <v>27</v>
      </c>
      <c r="D9" s="180">
        <v>96</v>
      </c>
      <c r="E9" s="181">
        <v>4.5</v>
      </c>
      <c r="F9" s="182">
        <v>4.08</v>
      </c>
      <c r="G9" s="183">
        <v>4.2500000000000003E-2</v>
      </c>
      <c r="H9" s="248"/>
      <c r="I9" s="182">
        <f t="shared" si="0"/>
        <v>0</v>
      </c>
      <c r="J9" s="198" t="s">
        <v>722</v>
      </c>
    </row>
    <row r="10" spans="1:16" ht="24" customHeight="1" thickBot="1" x14ac:dyDescent="0.35">
      <c r="A10" s="141">
        <v>9701</v>
      </c>
      <c r="B10" s="178" t="s">
        <v>1161</v>
      </c>
      <c r="C10" s="179">
        <v>27</v>
      </c>
      <c r="D10" s="180">
        <v>96</v>
      </c>
      <c r="E10" s="181">
        <v>4.5</v>
      </c>
      <c r="F10" s="182">
        <v>4.08</v>
      </c>
      <c r="G10" s="183">
        <v>4.2500000000000003E-2</v>
      </c>
      <c r="H10" s="248"/>
      <c r="I10" s="182">
        <f t="shared" si="0"/>
        <v>0</v>
      </c>
      <c r="J10" s="198" t="s">
        <v>722</v>
      </c>
    </row>
    <row r="11" spans="1:16" ht="24" customHeight="1" thickBot="1" x14ac:dyDescent="0.35">
      <c r="A11" s="141">
        <v>9702</v>
      </c>
      <c r="B11" s="178" t="s">
        <v>1162</v>
      </c>
      <c r="C11" s="179">
        <v>27</v>
      </c>
      <c r="D11" s="180">
        <v>96</v>
      </c>
      <c r="E11" s="181">
        <v>4.5</v>
      </c>
      <c r="F11" s="182">
        <v>4.08</v>
      </c>
      <c r="G11" s="183">
        <v>4.2500000000000003E-2</v>
      </c>
      <c r="H11" s="248"/>
      <c r="I11" s="182">
        <f t="shared" si="0"/>
        <v>0</v>
      </c>
      <c r="J11" s="198" t="s">
        <v>722</v>
      </c>
      <c r="P11" s="140"/>
    </row>
    <row r="12" spans="1:16" ht="24" customHeight="1" x14ac:dyDescent="0.3">
      <c r="A12" s="141">
        <v>9799</v>
      </c>
      <c r="B12" s="178" t="s">
        <v>1163</v>
      </c>
      <c r="C12" s="179">
        <v>27</v>
      </c>
      <c r="D12" s="180">
        <v>96</v>
      </c>
      <c r="E12" s="181">
        <v>4.5</v>
      </c>
      <c r="F12" s="182">
        <v>4.08</v>
      </c>
      <c r="G12" s="183">
        <v>4.2500000000000003E-2</v>
      </c>
      <c r="H12" s="248"/>
      <c r="I12" s="182">
        <f t="shared" si="0"/>
        <v>0</v>
      </c>
      <c r="J12" s="198" t="s">
        <v>722</v>
      </c>
    </row>
    <row r="13" spans="1:16" ht="24" customHeight="1" x14ac:dyDescent="0.3">
      <c r="A13" s="119"/>
      <c r="B13" s="119"/>
      <c r="C13" s="119"/>
      <c r="D13" s="119"/>
      <c r="E13" s="119"/>
      <c r="F13" s="119"/>
      <c r="G13" s="120"/>
      <c r="H13" s="74"/>
      <c r="I13" s="142">
        <f>SUM(I4:I12)</f>
        <v>0</v>
      </c>
      <c r="J13" s="121" t="s">
        <v>138</v>
      </c>
    </row>
  </sheetData>
  <sheetProtection algorithmName="SHA-512" hashValue="DFkX/siW/S5Zx+9YT/IGPvZ20niJZH6AOu4mZ+0N1is54lKbRqO1y2AMxJgm1uKjEoOvIjOtazFOp5c12MOY+w==" saltValue="ORKWRel5iEsLNyaeboqbOw==" spinCount="100000" sheet="1" objects="1" scenarios="1"/>
  <mergeCells count="1"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DB13-E858-4403-8F5A-6D6CB618D56B}">
  <dimension ref="A1:P16"/>
  <sheetViews>
    <sheetView workbookViewId="0">
      <selection activeCell="B17" sqref="B17"/>
    </sheetView>
  </sheetViews>
  <sheetFormatPr defaultColWidth="9.109375" defaultRowHeight="14.4" x14ac:dyDescent="0.3"/>
  <cols>
    <col min="1" max="1" width="14.33203125" style="114" customWidth="1"/>
    <col min="2" max="2" width="67.332031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13" t="s">
        <v>99</v>
      </c>
      <c r="C1" s="114" t="s">
        <v>100</v>
      </c>
      <c r="D1" s="472" t="s">
        <v>101</v>
      </c>
      <c r="E1" s="472"/>
      <c r="F1" s="472"/>
      <c r="H1" s="114" t="s">
        <v>102</v>
      </c>
      <c r="I1" s="116">
        <v>110244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22" t="s">
        <v>104</v>
      </c>
      <c r="B3" s="122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27" t="s">
        <v>114</v>
      </c>
      <c r="B4" s="119" t="s">
        <v>115</v>
      </c>
      <c r="C4" s="128">
        <v>26.44</v>
      </c>
      <c r="D4" s="129">
        <v>72</v>
      </c>
      <c r="E4" s="130">
        <v>5.88</v>
      </c>
      <c r="F4" s="131">
        <v>16.62</v>
      </c>
      <c r="G4" s="132">
        <v>0.23080000000000001</v>
      </c>
      <c r="H4" s="242"/>
      <c r="I4" s="131">
        <f>F4*H4</f>
        <v>0</v>
      </c>
      <c r="J4" s="133" t="s">
        <v>116</v>
      </c>
    </row>
    <row r="5" spans="1:16" ht="24" customHeight="1" x14ac:dyDescent="0.3">
      <c r="A5" s="127" t="s">
        <v>117</v>
      </c>
      <c r="B5" s="119" t="s">
        <v>118</v>
      </c>
      <c r="C5" s="134">
        <v>26.72</v>
      </c>
      <c r="D5" s="135">
        <v>72</v>
      </c>
      <c r="E5" s="136">
        <v>5.94</v>
      </c>
      <c r="F5" s="131">
        <v>14.55</v>
      </c>
      <c r="G5" s="132">
        <v>0.2021</v>
      </c>
      <c r="H5" s="242"/>
      <c r="I5" s="131">
        <f t="shared" ref="I5:I13" si="0">F5*H5</f>
        <v>0</v>
      </c>
      <c r="J5" s="137" t="s">
        <v>116</v>
      </c>
    </row>
    <row r="6" spans="1:16" ht="24" customHeight="1" x14ac:dyDescent="0.3">
      <c r="A6" s="127" t="s">
        <v>119</v>
      </c>
      <c r="B6" s="119" t="s">
        <v>120</v>
      </c>
      <c r="C6" s="134">
        <v>21.38</v>
      </c>
      <c r="D6" s="135">
        <v>60</v>
      </c>
      <c r="E6" s="136">
        <v>5.7</v>
      </c>
      <c r="F6" s="138">
        <v>13.85</v>
      </c>
      <c r="G6" s="139">
        <v>0.23080000000000001</v>
      </c>
      <c r="H6" s="243"/>
      <c r="I6" s="138">
        <f t="shared" si="0"/>
        <v>0</v>
      </c>
      <c r="J6" s="137" t="s">
        <v>121</v>
      </c>
    </row>
    <row r="7" spans="1:16" ht="24" customHeight="1" x14ac:dyDescent="0.3">
      <c r="A7" s="127" t="s">
        <v>122</v>
      </c>
      <c r="B7" s="119" t="s">
        <v>123</v>
      </c>
      <c r="C7" s="134">
        <v>21.6</v>
      </c>
      <c r="D7" s="135">
        <v>60</v>
      </c>
      <c r="E7" s="136">
        <v>5.76</v>
      </c>
      <c r="F7" s="138">
        <v>12.89</v>
      </c>
      <c r="G7" s="139">
        <v>0.21479999999999999</v>
      </c>
      <c r="H7" s="244"/>
      <c r="I7" s="138">
        <f t="shared" si="0"/>
        <v>0</v>
      </c>
      <c r="J7" s="137" t="s">
        <v>121</v>
      </c>
    </row>
    <row r="8" spans="1:16" ht="24" customHeight="1" x14ac:dyDescent="0.3">
      <c r="A8" s="127" t="s">
        <v>124</v>
      </c>
      <c r="B8" s="119" t="s">
        <v>125</v>
      </c>
      <c r="C8" s="134">
        <v>25.03</v>
      </c>
      <c r="D8" s="135">
        <v>72</v>
      </c>
      <c r="E8" s="136">
        <v>5.56</v>
      </c>
      <c r="F8" s="138">
        <v>16.62</v>
      </c>
      <c r="G8" s="139">
        <v>0.23080000000000001</v>
      </c>
      <c r="H8" s="243"/>
      <c r="I8" s="138">
        <f t="shared" si="0"/>
        <v>0</v>
      </c>
      <c r="J8" s="137" t="s">
        <v>126</v>
      </c>
    </row>
    <row r="9" spans="1:16" ht="24" customHeight="1" x14ac:dyDescent="0.3">
      <c r="A9" s="127" t="s">
        <v>127</v>
      </c>
      <c r="B9" s="119" t="s">
        <v>128</v>
      </c>
      <c r="C9" s="134">
        <v>25.51</v>
      </c>
      <c r="D9" s="135">
        <v>72</v>
      </c>
      <c r="E9" s="136">
        <v>5.67</v>
      </c>
      <c r="F9" s="138">
        <v>14.55</v>
      </c>
      <c r="G9" s="139">
        <v>0.2021</v>
      </c>
      <c r="H9" s="243"/>
      <c r="I9" s="138">
        <f t="shared" si="0"/>
        <v>0</v>
      </c>
      <c r="J9" s="137" t="s">
        <v>126</v>
      </c>
    </row>
    <row r="10" spans="1:16" ht="24" customHeight="1" x14ac:dyDescent="0.3">
      <c r="A10" s="127" t="s">
        <v>129</v>
      </c>
      <c r="B10" s="119" t="s">
        <v>130</v>
      </c>
      <c r="C10" s="134">
        <v>21.38</v>
      </c>
      <c r="D10" s="135">
        <v>72</v>
      </c>
      <c r="E10" s="136">
        <v>4.75</v>
      </c>
      <c r="F10" s="138">
        <v>16.62</v>
      </c>
      <c r="G10" s="139">
        <v>0.23080000000000001</v>
      </c>
      <c r="H10" s="243"/>
      <c r="I10" s="138">
        <f t="shared" si="0"/>
        <v>0</v>
      </c>
      <c r="J10" s="137" t="s">
        <v>126</v>
      </c>
    </row>
    <row r="11" spans="1:16" ht="24" customHeight="1" x14ac:dyDescent="0.3">
      <c r="A11" s="127" t="s">
        <v>131</v>
      </c>
      <c r="B11" s="119" t="s">
        <v>132</v>
      </c>
      <c r="C11" s="134">
        <v>21.85</v>
      </c>
      <c r="D11" s="135">
        <v>72</v>
      </c>
      <c r="E11" s="136">
        <v>4.8600000000000003</v>
      </c>
      <c r="F11" s="138">
        <v>14.55</v>
      </c>
      <c r="G11" s="139">
        <v>0.2021</v>
      </c>
      <c r="H11" s="243"/>
      <c r="I11" s="138">
        <f t="shared" si="0"/>
        <v>0</v>
      </c>
      <c r="J11" s="137" t="s">
        <v>126</v>
      </c>
      <c r="P11" s="140"/>
    </row>
    <row r="12" spans="1:16" ht="24" customHeight="1" x14ac:dyDescent="0.3">
      <c r="A12" s="127" t="s">
        <v>133</v>
      </c>
      <c r="B12" s="119" t="s">
        <v>134</v>
      </c>
      <c r="C12" s="134">
        <v>28.13</v>
      </c>
      <c r="D12" s="135">
        <v>72</v>
      </c>
      <c r="E12" s="136">
        <v>6.25</v>
      </c>
      <c r="F12" s="138">
        <v>16.62</v>
      </c>
      <c r="G12" s="139">
        <v>0.23080000000000001</v>
      </c>
      <c r="H12" s="243"/>
      <c r="I12" s="138">
        <f t="shared" si="0"/>
        <v>0</v>
      </c>
      <c r="J12" s="137" t="s">
        <v>135</v>
      </c>
    </row>
    <row r="13" spans="1:16" ht="24" customHeight="1" x14ac:dyDescent="0.3">
      <c r="A13" s="127" t="s">
        <v>136</v>
      </c>
      <c r="B13" s="119" t="s">
        <v>137</v>
      </c>
      <c r="C13" s="134">
        <v>28.4</v>
      </c>
      <c r="D13" s="135">
        <v>72</v>
      </c>
      <c r="E13" s="136">
        <v>6.31</v>
      </c>
      <c r="F13" s="138">
        <v>16.62</v>
      </c>
      <c r="G13" s="139">
        <v>0.23080000000000001</v>
      </c>
      <c r="H13" s="243"/>
      <c r="I13" s="138">
        <f t="shared" si="0"/>
        <v>0</v>
      </c>
      <c r="J13" s="137" t="s">
        <v>135</v>
      </c>
    </row>
    <row r="14" spans="1:16" x14ac:dyDescent="0.3">
      <c r="A14" s="141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  <row r="15" spans="1:16" x14ac:dyDescent="0.3">
      <c r="A15" s="141"/>
    </row>
    <row r="16" spans="1:16" x14ac:dyDescent="0.3">
      <c r="A16" s="119"/>
    </row>
  </sheetData>
  <sheetProtection algorithmName="SHA-512" hashValue="//neiInbtx1BhJYk845Yxo0nqmnPLL3F0ZDmnqHlP01uurwWCcjby4nJrmvq4ZEONTDCZt2NS20dbBORvzzUZA==" saltValue="VQENt9WSZ8Np7BqxgW2NLA==" spinCount="100000" sheet="1" objects="1" scenarios="1"/>
  <mergeCells count="1">
    <mergeCell ref="D1:F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550A-CA49-47DD-960F-4E4B894496C1}">
  <dimension ref="A1:J6"/>
  <sheetViews>
    <sheetView workbookViewId="0">
      <selection activeCell="H1" sqref="H1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1153</v>
      </c>
      <c r="C1" s="114" t="s">
        <v>100</v>
      </c>
      <c r="D1" s="472" t="s">
        <v>1164</v>
      </c>
      <c r="E1" s="472"/>
      <c r="F1" s="472"/>
      <c r="H1" s="114" t="s">
        <v>102</v>
      </c>
      <c r="I1" s="196">
        <v>100299</v>
      </c>
    </row>
    <row r="2" spans="1:10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 t="s">
        <v>1165</v>
      </c>
      <c r="B4" s="178" t="s">
        <v>1166</v>
      </c>
      <c r="C4" s="179">
        <v>8.5</v>
      </c>
      <c r="D4" s="180">
        <v>100</v>
      </c>
      <c r="E4" s="181">
        <v>1.36</v>
      </c>
      <c r="F4" s="182">
        <v>32.53</v>
      </c>
      <c r="G4" s="183">
        <v>0.33</v>
      </c>
      <c r="H4" s="248"/>
      <c r="I4" s="182">
        <f>F4*H4</f>
        <v>0</v>
      </c>
      <c r="J4" s="198" t="s">
        <v>722</v>
      </c>
    </row>
    <row r="5" spans="1:10" ht="24" customHeight="1" x14ac:dyDescent="0.3">
      <c r="A5" s="141"/>
      <c r="B5" s="185"/>
      <c r="C5" s="186"/>
      <c r="D5" s="187"/>
      <c r="E5" s="188"/>
      <c r="F5" s="190"/>
      <c r="G5" s="191"/>
      <c r="H5" s="249"/>
      <c r="I5" s="190">
        <f t="shared" ref="I5" si="0">F5*H5</f>
        <v>0</v>
      </c>
      <c r="J5" s="199"/>
    </row>
    <row r="6" spans="1:10" ht="24" customHeight="1" x14ac:dyDescent="0.3">
      <c r="A6" s="119"/>
      <c r="B6" s="119"/>
      <c r="C6" s="119"/>
      <c r="D6" s="119"/>
      <c r="E6" s="119"/>
      <c r="F6" s="119"/>
      <c r="G6" s="120"/>
      <c r="H6" s="74"/>
      <c r="I6" s="142">
        <f>SUM(I4:I5)</f>
        <v>0</v>
      </c>
      <c r="J6" s="121" t="s">
        <v>138</v>
      </c>
    </row>
  </sheetData>
  <sheetProtection algorithmName="SHA-512" hashValue="FzRSwvEC7bh23JuTKLcYXl+6sgBwR9EaV3genE6bUYcM8d99IbBNPVg+4LS5N4Bg8OzGmdCZkOZq8s5pPdhW4A==" saltValue="mxFOLkUGA+aIrZ5mVIQfFQ==" spinCount="100000" sheet="1" objects="1" scenarios="1"/>
  <mergeCells count="1">
    <mergeCell ref="D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39DF-A33E-438E-8457-B402CE86388B}">
  <dimension ref="A1:J9"/>
  <sheetViews>
    <sheetView workbookViewId="0">
      <selection activeCell="C15" sqref="C15"/>
    </sheetView>
  </sheetViews>
  <sheetFormatPr defaultColWidth="9.109375" defaultRowHeight="14.4" x14ac:dyDescent="0.3"/>
  <cols>
    <col min="1" max="1" width="12.5546875" style="114" customWidth="1"/>
    <col min="2" max="2" width="45.44140625" style="114" customWidth="1"/>
    <col min="3" max="3" width="17.6640625" style="114" customWidth="1"/>
    <col min="4" max="5" width="11.88671875" style="114" customWidth="1"/>
    <col min="6" max="6" width="22.109375" style="114" customWidth="1"/>
    <col min="7" max="7" width="16.33203125" style="115" customWidth="1"/>
    <col min="8" max="8" width="20.6640625" style="241" customWidth="1"/>
    <col min="9" max="9" width="17.554687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233</v>
      </c>
      <c r="C1" s="114" t="s">
        <v>100</v>
      </c>
      <c r="D1" s="472" t="s">
        <v>234</v>
      </c>
      <c r="E1" s="472"/>
      <c r="F1" s="472"/>
      <c r="H1" s="114" t="s">
        <v>102</v>
      </c>
      <c r="I1" s="116">
        <v>100103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470457</v>
      </c>
      <c r="B4" s="178" t="s">
        <v>235</v>
      </c>
      <c r="C4" s="179">
        <v>27</v>
      </c>
      <c r="D4" s="180">
        <v>96</v>
      </c>
      <c r="E4" s="181">
        <v>4.5</v>
      </c>
      <c r="F4" s="182">
        <v>15.02</v>
      </c>
      <c r="G4" s="183">
        <v>0.156458333</v>
      </c>
      <c r="H4" s="248"/>
      <c r="I4" s="182">
        <f>F4*H4</f>
        <v>0</v>
      </c>
      <c r="J4" s="184" t="s">
        <v>236</v>
      </c>
    </row>
    <row r="5" spans="1:10" ht="24" customHeight="1" x14ac:dyDescent="0.3">
      <c r="A5" s="141">
        <v>470490</v>
      </c>
      <c r="B5" s="192" t="s">
        <v>237</v>
      </c>
      <c r="C5" s="186">
        <v>37</v>
      </c>
      <c r="D5" s="187">
        <v>293</v>
      </c>
      <c r="E5" s="188">
        <v>2.02</v>
      </c>
      <c r="F5" s="182">
        <v>48.72</v>
      </c>
      <c r="G5" s="183">
        <v>0.166279863</v>
      </c>
      <c r="H5" s="248"/>
      <c r="I5" s="182">
        <f t="shared" ref="I5:I8" si="0">F5*H5</f>
        <v>0</v>
      </c>
      <c r="J5" s="193" t="s">
        <v>141</v>
      </c>
    </row>
    <row r="6" spans="1:10" ht="24" customHeight="1" x14ac:dyDescent="0.3">
      <c r="A6" s="141">
        <v>471045</v>
      </c>
      <c r="B6" s="192" t="s">
        <v>238</v>
      </c>
      <c r="C6" s="186">
        <v>40.159999999999997</v>
      </c>
      <c r="D6" s="187">
        <v>253</v>
      </c>
      <c r="E6" s="188">
        <v>2.54</v>
      </c>
      <c r="F6" s="190">
        <v>42.14</v>
      </c>
      <c r="G6" s="191">
        <v>0.16656126399999999</v>
      </c>
      <c r="H6" s="249"/>
      <c r="I6" s="190">
        <f t="shared" si="0"/>
        <v>0</v>
      </c>
      <c r="J6" s="193" t="s">
        <v>141</v>
      </c>
    </row>
    <row r="7" spans="1:10" ht="24" customHeight="1" x14ac:dyDescent="0.3">
      <c r="A7" s="141">
        <v>471005</v>
      </c>
      <c r="B7" s="192" t="s">
        <v>239</v>
      </c>
      <c r="C7" s="186">
        <v>30</v>
      </c>
      <c r="D7" s="187">
        <v>192</v>
      </c>
      <c r="E7" s="188">
        <v>2.5</v>
      </c>
      <c r="F7" s="190">
        <v>11.04</v>
      </c>
      <c r="G7" s="191">
        <v>5.7500000000000002E-2</v>
      </c>
      <c r="H7" s="249"/>
      <c r="I7" s="190">
        <f t="shared" si="0"/>
        <v>0</v>
      </c>
      <c r="J7" s="194" t="s">
        <v>240</v>
      </c>
    </row>
    <row r="8" spans="1:10" ht="24" customHeight="1" x14ac:dyDescent="0.3">
      <c r="A8" s="195">
        <v>470456</v>
      </c>
      <c r="B8" s="185" t="s">
        <v>241</v>
      </c>
      <c r="C8" s="186">
        <v>27</v>
      </c>
      <c r="D8" s="187">
        <v>96</v>
      </c>
      <c r="E8" s="188">
        <v>4.5</v>
      </c>
      <c r="F8" s="190">
        <v>15.02</v>
      </c>
      <c r="G8" s="191">
        <v>0.156458333</v>
      </c>
      <c r="H8" s="249"/>
      <c r="I8" s="190">
        <f t="shared" si="0"/>
        <v>0</v>
      </c>
      <c r="J8" s="189" t="s">
        <v>236</v>
      </c>
    </row>
    <row r="9" spans="1:10" ht="24" customHeight="1" x14ac:dyDescent="0.3">
      <c r="A9" s="119"/>
      <c r="B9" s="119"/>
      <c r="C9" s="119"/>
      <c r="D9" s="119"/>
      <c r="E9" s="119"/>
      <c r="F9" s="119"/>
      <c r="G9" s="120"/>
      <c r="H9" s="74"/>
      <c r="I9" s="142">
        <f>SUM(I4:I8)</f>
        <v>0</v>
      </c>
      <c r="J9" s="121" t="s">
        <v>138</v>
      </c>
    </row>
  </sheetData>
  <sheetProtection algorithmName="SHA-512" hashValue="hfnlnAJ9y1c7HbV1vKaOr9gD5iShb9AsVPKQoQJixA6UHae/CxYnl6EniH7//S3T8cJVZXYRG/pFIdDKTFmVcA==" saltValue="4lT8mOBLzunLLv6QxLJZvg==" spinCount="100000" sheet="1" objects="1" scenarios="1"/>
  <mergeCells count="1">
    <mergeCell ref="D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FF83-550C-40E3-9C68-5E26733458E9}">
  <dimension ref="A1:J8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5" width="11.88671875" style="114" customWidth="1"/>
    <col min="6" max="6" width="29.664062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233</v>
      </c>
      <c r="C1" s="114" t="s">
        <v>100</v>
      </c>
      <c r="D1" s="472" t="s">
        <v>1272</v>
      </c>
      <c r="E1" s="472"/>
      <c r="F1" s="472"/>
      <c r="H1" s="114" t="s">
        <v>102</v>
      </c>
      <c r="I1" s="368">
        <v>100156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470462</v>
      </c>
      <c r="B4" s="178" t="s">
        <v>279</v>
      </c>
      <c r="C4" s="179">
        <v>27.6</v>
      </c>
      <c r="D4" s="180">
        <v>96</v>
      </c>
      <c r="E4" s="181">
        <v>4.5999999999999996</v>
      </c>
      <c r="F4" s="182">
        <v>70.16</v>
      </c>
      <c r="G4" s="183">
        <v>0.73083333299999997</v>
      </c>
      <c r="H4" s="248"/>
      <c r="I4" s="182">
        <f>F4*H4</f>
        <v>0</v>
      </c>
      <c r="J4" s="184" t="s">
        <v>280</v>
      </c>
    </row>
    <row r="5" spans="1:10" ht="24" customHeight="1" x14ac:dyDescent="0.3">
      <c r="A5" s="141">
        <v>470495</v>
      </c>
      <c r="B5" s="185" t="s">
        <v>281</v>
      </c>
      <c r="C5" s="186">
        <v>36</v>
      </c>
      <c r="D5" s="187">
        <v>244</v>
      </c>
      <c r="E5" s="188">
        <v>2.36</v>
      </c>
      <c r="F5" s="182">
        <v>209.37</v>
      </c>
      <c r="G5" s="183">
        <v>0.85807376999999996</v>
      </c>
      <c r="H5" s="248"/>
      <c r="I5" s="182">
        <f t="shared" ref="I5:I7" si="0">F5*H5</f>
        <v>0</v>
      </c>
      <c r="J5" s="189" t="s">
        <v>141</v>
      </c>
    </row>
    <row r="6" spans="1:10" ht="24" customHeight="1" x14ac:dyDescent="0.3">
      <c r="A6" s="141">
        <v>470461</v>
      </c>
      <c r="B6" s="185" t="s">
        <v>282</v>
      </c>
      <c r="C6" s="186">
        <v>27.6</v>
      </c>
      <c r="D6" s="187">
        <v>96</v>
      </c>
      <c r="E6" s="188">
        <v>4.5999999999999996</v>
      </c>
      <c r="F6" s="190">
        <v>70.16</v>
      </c>
      <c r="G6" s="191">
        <v>0.73083333299999997</v>
      </c>
      <c r="H6" s="249"/>
      <c r="I6" s="190">
        <f t="shared" si="0"/>
        <v>0</v>
      </c>
      <c r="J6" s="189" t="s">
        <v>280</v>
      </c>
    </row>
    <row r="7" spans="1:10" ht="24" customHeight="1" x14ac:dyDescent="0.3">
      <c r="A7" s="141">
        <v>471025</v>
      </c>
      <c r="B7" s="185" t="s">
        <v>283</v>
      </c>
      <c r="C7" s="186">
        <v>32.5</v>
      </c>
      <c r="D7" s="187">
        <v>160</v>
      </c>
      <c r="E7" s="188">
        <v>3.25</v>
      </c>
      <c r="F7" s="190">
        <v>52.59</v>
      </c>
      <c r="G7" s="191">
        <v>0.32868750000000002</v>
      </c>
      <c r="H7" s="249"/>
      <c r="I7" s="190">
        <f t="shared" si="0"/>
        <v>0</v>
      </c>
      <c r="J7" s="189" t="s">
        <v>240</v>
      </c>
    </row>
    <row r="8" spans="1:10" ht="28.5" customHeight="1" x14ac:dyDescent="0.3">
      <c r="A8" s="119"/>
      <c r="B8" s="119"/>
      <c r="C8" s="119"/>
      <c r="D8" s="119"/>
      <c r="E8" s="119"/>
      <c r="F8" s="119"/>
      <c r="G8" s="120"/>
      <c r="H8" s="74"/>
      <c r="I8" s="142">
        <f>SUM(I4:I7)</f>
        <v>0</v>
      </c>
      <c r="J8" s="121" t="s">
        <v>138</v>
      </c>
    </row>
  </sheetData>
  <sheetProtection algorithmName="SHA-512" hashValue="grsw5Rgky1kJdFbsvei21yQiOQuFcYQc0jFQmENR+RVh9UJLheXAHB6QG+AqGl6WPnHDpNAesYCvSXM9591VKw==" saltValue="U7LwHUrgdffQhUS67sm/gQ==" spinCount="100000" sheet="1" objects="1" scenarios="1"/>
  <mergeCells count="1">
    <mergeCell ref="D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A8BD-F9D5-44DA-9775-EDA92286172F}">
  <dimension ref="A1:J6"/>
  <sheetViews>
    <sheetView workbookViewId="0">
      <selection activeCell="B14" sqref="B14"/>
    </sheetView>
  </sheetViews>
  <sheetFormatPr defaultColWidth="9.109375" defaultRowHeight="15.6" x14ac:dyDescent="0.3"/>
  <cols>
    <col min="1" max="1" width="13" style="150" customWidth="1"/>
    <col min="2" max="2" width="45.44140625" style="150" customWidth="1"/>
    <col min="3" max="6" width="11.88671875" style="150" customWidth="1"/>
    <col min="7" max="7" width="11.88671875" style="151" customWidth="1"/>
    <col min="8" max="8" width="14.5546875" style="245" customWidth="1"/>
    <col min="9" max="9" width="14.6640625" style="151" customWidth="1"/>
    <col min="10" max="10" width="25" style="150" customWidth="1"/>
    <col min="11" max="16384" width="9.109375" style="150"/>
  </cols>
  <sheetData>
    <row r="1" spans="1:10" x14ac:dyDescent="0.3">
      <c r="A1" s="148" t="s">
        <v>98</v>
      </c>
      <c r="B1" s="149" t="s">
        <v>233</v>
      </c>
      <c r="C1" s="150" t="s">
        <v>100</v>
      </c>
      <c r="D1" s="474" t="s">
        <v>285</v>
      </c>
      <c r="E1" s="474"/>
      <c r="F1" s="474"/>
      <c r="H1" s="114" t="s">
        <v>102</v>
      </c>
      <c r="I1" s="152">
        <v>100154</v>
      </c>
    </row>
    <row r="2" spans="1:10" x14ac:dyDescent="0.3">
      <c r="A2" s="153" t="s">
        <v>103</v>
      </c>
      <c r="B2" s="154"/>
      <c r="C2" s="154"/>
      <c r="D2" s="154"/>
      <c r="E2" s="154"/>
      <c r="F2" s="154"/>
      <c r="G2" s="155"/>
      <c r="H2" s="154"/>
      <c r="I2" s="155"/>
      <c r="J2" s="154"/>
    </row>
    <row r="3" spans="1:10" s="159" customFormat="1" ht="47.4" thickBot="1" x14ac:dyDescent="0.35">
      <c r="A3" s="156" t="s">
        <v>104</v>
      </c>
      <c r="B3" s="156" t="s">
        <v>105</v>
      </c>
      <c r="C3" s="157" t="s">
        <v>106</v>
      </c>
      <c r="D3" s="157" t="s">
        <v>107</v>
      </c>
      <c r="E3" s="157" t="s">
        <v>108</v>
      </c>
      <c r="F3" s="157" t="s">
        <v>109</v>
      </c>
      <c r="G3" s="158" t="s">
        <v>110</v>
      </c>
      <c r="H3" s="157" t="s">
        <v>111</v>
      </c>
      <c r="I3" s="158" t="s">
        <v>112</v>
      </c>
      <c r="J3" s="157" t="s">
        <v>113</v>
      </c>
    </row>
    <row r="4" spans="1:10" ht="24" customHeight="1" thickTop="1" x14ac:dyDescent="0.3">
      <c r="A4" s="160">
        <v>470710</v>
      </c>
      <c r="B4" s="161" t="s">
        <v>286</v>
      </c>
      <c r="C4" s="162">
        <v>34.380000000000003</v>
      </c>
      <c r="D4" s="163">
        <v>100</v>
      </c>
      <c r="E4" s="163">
        <v>5.5</v>
      </c>
      <c r="F4" s="164">
        <v>44.85</v>
      </c>
      <c r="G4" s="165">
        <v>0.44850000000000001</v>
      </c>
      <c r="H4" s="247"/>
      <c r="I4" s="166">
        <f>F4*H4</f>
        <v>0</v>
      </c>
      <c r="J4" s="167" t="s">
        <v>287</v>
      </c>
    </row>
    <row r="5" spans="1:10" ht="24" customHeight="1" x14ac:dyDescent="0.3">
      <c r="A5" s="168">
        <v>470735</v>
      </c>
      <c r="B5" s="169" t="s">
        <v>288</v>
      </c>
      <c r="C5" s="170">
        <v>34.380000000000003</v>
      </c>
      <c r="D5" s="171">
        <v>100</v>
      </c>
      <c r="E5" s="172">
        <v>5.5</v>
      </c>
      <c r="F5" s="166">
        <v>44.85</v>
      </c>
      <c r="G5" s="173">
        <v>0.44850000000000001</v>
      </c>
      <c r="H5" s="247"/>
      <c r="I5" s="166">
        <f t="shared" ref="I5" si="0">F5*H5</f>
        <v>0</v>
      </c>
      <c r="J5" s="174" t="s">
        <v>287</v>
      </c>
    </row>
    <row r="6" spans="1:10" ht="24" customHeight="1" x14ac:dyDescent="0.3">
      <c r="A6" s="154"/>
      <c r="B6" s="154"/>
      <c r="C6" s="154"/>
      <c r="D6" s="154"/>
      <c r="E6" s="154"/>
      <c r="F6" s="154"/>
      <c r="G6" s="155"/>
      <c r="H6" s="246"/>
      <c r="I6" s="175">
        <f>SUM(I4:I5)</f>
        <v>0</v>
      </c>
      <c r="J6" s="154" t="s">
        <v>138</v>
      </c>
    </row>
  </sheetData>
  <sheetProtection algorithmName="SHA-512" hashValue="9n0O3RTHy8EBSL5VldeBNEIq/HNW5+i9j8AU/CBe+afAkH6BDfCtYfbR1INVhemuYxS+JTHKLQdtZCtjHAim8A==" saltValue="asFqxwky/A3d0GvusFsW1g==" spinCount="100000" sheet="1" objects="1" scenarios="1"/>
  <mergeCells count="1">
    <mergeCell ref="D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8F19-FD1B-406C-97A4-F2073393A72B}">
  <dimension ref="A1:P14"/>
  <sheetViews>
    <sheetView topLeftCell="B1" workbookViewId="0">
      <selection activeCell="M8" sqref="M8"/>
    </sheetView>
  </sheetViews>
  <sheetFormatPr defaultColWidth="9.109375" defaultRowHeight="14.4" x14ac:dyDescent="0.3"/>
  <cols>
    <col min="1" max="1" width="12.109375" style="114" customWidth="1"/>
    <col min="2" max="2" width="42.6640625" style="114" bestFit="1" customWidth="1"/>
    <col min="3" max="6" width="11.88671875" style="114" customWidth="1"/>
    <col min="7" max="7" width="11.88671875" style="115" customWidth="1"/>
    <col min="8" max="8" width="13.44140625" style="241" bestFit="1" customWidth="1"/>
    <col min="9" max="9" width="11.5546875" style="115" bestFit="1" customWidth="1"/>
    <col min="10" max="10" width="13.44140625" style="117" bestFit="1" customWidth="1"/>
    <col min="11" max="16384" width="9.109375" style="114"/>
  </cols>
  <sheetData>
    <row r="1" spans="1:16" x14ac:dyDescent="0.3">
      <c r="A1" s="112" t="s">
        <v>98</v>
      </c>
      <c r="B1" s="143" t="s">
        <v>307</v>
      </c>
      <c r="C1" s="114" t="s">
        <v>100</v>
      </c>
      <c r="D1" s="472" t="s">
        <v>308</v>
      </c>
      <c r="E1" s="472"/>
      <c r="F1" s="472"/>
      <c r="H1" s="114" t="s">
        <v>102</v>
      </c>
      <c r="I1" s="144">
        <v>110244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30" customHeight="1" thickTop="1" x14ac:dyDescent="0.3">
      <c r="A4" s="146" t="s">
        <v>309</v>
      </c>
      <c r="B4" s="147" t="s">
        <v>310</v>
      </c>
      <c r="C4" s="130" t="s">
        <v>311</v>
      </c>
      <c r="D4" s="129">
        <v>96</v>
      </c>
      <c r="E4" s="130" t="s">
        <v>312</v>
      </c>
      <c r="F4" s="131">
        <v>19.059999999999999</v>
      </c>
      <c r="G4" s="132">
        <v>0.19854166666666664</v>
      </c>
      <c r="H4" s="242"/>
      <c r="I4" s="131">
        <f>F4*H4</f>
        <v>0</v>
      </c>
      <c r="J4" s="135" t="s">
        <v>313</v>
      </c>
    </row>
    <row r="5" spans="1:16" ht="24" customHeight="1" x14ac:dyDescent="0.3">
      <c r="A5" s="119" t="s">
        <v>314</v>
      </c>
      <c r="B5" s="147" t="s">
        <v>315</v>
      </c>
      <c r="C5" s="136" t="s">
        <v>316</v>
      </c>
      <c r="D5" s="135">
        <v>60</v>
      </c>
      <c r="E5" s="136" t="s">
        <v>317</v>
      </c>
      <c r="F5" s="131">
        <v>11.21</v>
      </c>
      <c r="G5" s="132">
        <v>0.18683333333333335</v>
      </c>
      <c r="H5" s="242"/>
      <c r="I5" s="131">
        <f t="shared" ref="I5:I13" si="0">F5*H5</f>
        <v>0</v>
      </c>
      <c r="J5" s="135" t="s">
        <v>318</v>
      </c>
    </row>
    <row r="6" spans="1:16" ht="24" customHeight="1" x14ac:dyDescent="0.3">
      <c r="A6" s="119" t="s">
        <v>319</v>
      </c>
      <c r="B6" s="147" t="s">
        <v>320</v>
      </c>
      <c r="C6" s="136" t="s">
        <v>321</v>
      </c>
      <c r="D6" s="135">
        <v>72</v>
      </c>
      <c r="E6" s="136" t="s">
        <v>322</v>
      </c>
      <c r="F6" s="138">
        <v>8.4</v>
      </c>
      <c r="G6" s="132">
        <v>0.11666666666666667</v>
      </c>
      <c r="H6" s="243"/>
      <c r="I6" s="138">
        <f t="shared" si="0"/>
        <v>0</v>
      </c>
      <c r="J6" s="135" t="s">
        <v>318</v>
      </c>
    </row>
    <row r="7" spans="1:16" ht="24" customHeight="1" x14ac:dyDescent="0.3">
      <c r="A7" s="147" t="s">
        <v>323</v>
      </c>
      <c r="B7" s="147" t="s">
        <v>324</v>
      </c>
      <c r="C7" s="136" t="s">
        <v>325</v>
      </c>
      <c r="D7" s="135">
        <v>192</v>
      </c>
      <c r="E7" s="136" t="s">
        <v>326</v>
      </c>
      <c r="F7" s="138">
        <v>11.19</v>
      </c>
      <c r="G7" s="132">
        <v>5.828125E-2</v>
      </c>
      <c r="H7" s="243"/>
      <c r="I7" s="138">
        <f t="shared" si="0"/>
        <v>0</v>
      </c>
      <c r="J7" s="135" t="s">
        <v>327</v>
      </c>
    </row>
    <row r="8" spans="1:16" ht="24" customHeight="1" x14ac:dyDescent="0.3">
      <c r="A8" s="147" t="s">
        <v>328</v>
      </c>
      <c r="B8" s="147" t="s">
        <v>329</v>
      </c>
      <c r="C8" s="136" t="s">
        <v>330</v>
      </c>
      <c r="D8" s="135">
        <v>48</v>
      </c>
      <c r="E8" s="136" t="s">
        <v>331</v>
      </c>
      <c r="F8" s="138">
        <v>4.93</v>
      </c>
      <c r="G8" s="132">
        <v>0.10270833333333333</v>
      </c>
      <c r="H8" s="243"/>
      <c r="I8" s="138">
        <f t="shared" si="0"/>
        <v>0</v>
      </c>
      <c r="J8" s="135" t="s">
        <v>318</v>
      </c>
    </row>
    <row r="9" spans="1:16" ht="24" customHeight="1" x14ac:dyDescent="0.3">
      <c r="A9" s="119" t="s">
        <v>332</v>
      </c>
      <c r="B9" s="119" t="s">
        <v>333</v>
      </c>
      <c r="C9" s="136" t="s">
        <v>325</v>
      </c>
      <c r="D9" s="135">
        <v>192</v>
      </c>
      <c r="E9" s="136" t="s">
        <v>326</v>
      </c>
      <c r="F9" s="138">
        <v>22.36</v>
      </c>
      <c r="G9" s="132">
        <v>0.11645833333333333</v>
      </c>
      <c r="H9" s="243"/>
      <c r="I9" s="138">
        <f t="shared" si="0"/>
        <v>0</v>
      </c>
      <c r="J9" s="129" t="s">
        <v>327</v>
      </c>
    </row>
    <row r="10" spans="1:16" ht="24" customHeight="1" x14ac:dyDescent="0.3">
      <c r="A10" s="119" t="s">
        <v>334</v>
      </c>
      <c r="B10" s="147" t="s">
        <v>335</v>
      </c>
      <c r="C10" s="136" t="s">
        <v>336</v>
      </c>
      <c r="D10" s="135">
        <v>96</v>
      </c>
      <c r="E10" s="136" t="s">
        <v>337</v>
      </c>
      <c r="F10" s="138">
        <v>11.52</v>
      </c>
      <c r="G10" s="132">
        <v>0.12</v>
      </c>
      <c r="H10" s="243"/>
      <c r="I10" s="138">
        <f t="shared" si="0"/>
        <v>0</v>
      </c>
      <c r="J10" s="129" t="s">
        <v>327</v>
      </c>
    </row>
    <row r="11" spans="1:16" ht="24" customHeight="1" x14ac:dyDescent="0.3">
      <c r="A11" s="119" t="s">
        <v>338</v>
      </c>
      <c r="B11" s="147" t="s">
        <v>339</v>
      </c>
      <c r="C11" s="136" t="s">
        <v>340</v>
      </c>
      <c r="D11" s="135">
        <v>96</v>
      </c>
      <c r="E11" s="136" t="s">
        <v>341</v>
      </c>
      <c r="F11" s="138">
        <v>7.65</v>
      </c>
      <c r="G11" s="132">
        <v>7.9687500000000008E-2</v>
      </c>
      <c r="H11" s="243"/>
      <c r="I11" s="138">
        <f t="shared" si="0"/>
        <v>0</v>
      </c>
      <c r="J11" s="135" t="s">
        <v>318</v>
      </c>
      <c r="P11" s="140"/>
    </row>
    <row r="12" spans="1:16" ht="24" customHeight="1" x14ac:dyDescent="0.3">
      <c r="A12" s="119" t="s">
        <v>342</v>
      </c>
      <c r="B12" s="147" t="s">
        <v>343</v>
      </c>
      <c r="C12" s="136" t="s">
        <v>344</v>
      </c>
      <c r="D12" s="135">
        <v>96</v>
      </c>
      <c r="E12" s="136" t="s">
        <v>345</v>
      </c>
      <c r="F12" s="138">
        <v>7.42</v>
      </c>
      <c r="G12" s="132">
        <v>7.7291666666666661E-2</v>
      </c>
      <c r="H12" s="243"/>
      <c r="I12" s="138">
        <f t="shared" si="0"/>
        <v>0</v>
      </c>
      <c r="J12" s="135" t="s">
        <v>318</v>
      </c>
    </row>
    <row r="13" spans="1:16" ht="24" customHeight="1" x14ac:dyDescent="0.3">
      <c r="A13" s="119" t="s">
        <v>346</v>
      </c>
      <c r="B13" s="147" t="s">
        <v>347</v>
      </c>
      <c r="C13" s="136" t="s">
        <v>348</v>
      </c>
      <c r="D13" s="135">
        <v>192</v>
      </c>
      <c r="E13" s="136" t="s">
        <v>349</v>
      </c>
      <c r="F13" s="138">
        <v>16.79</v>
      </c>
      <c r="G13" s="132">
        <v>8.7447916666666667E-2</v>
      </c>
      <c r="H13" s="243"/>
      <c r="I13" s="138">
        <f t="shared" si="0"/>
        <v>0</v>
      </c>
      <c r="J13" s="135" t="s">
        <v>327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7odONyY3I8xlZ14oYqAdh88oZ2WjUPVOjLaMLijxCR+3qXLfP9SnPxXZttNDKSHxnYW1PGSM3UpTogOVPPnxjA==" saltValue="9ShP1zRNlSzXF7R/DnH+GA==" spinCount="100000" sheet="1" objects="1" scenarios="1"/>
  <mergeCells count="1">
    <mergeCell ref="D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1F0E-96FF-4C81-AEC7-FFA18F30E909}">
  <dimension ref="A1:J9"/>
  <sheetViews>
    <sheetView workbookViewId="0">
      <selection activeCell="H4" sqref="H4:H14"/>
    </sheetView>
  </sheetViews>
  <sheetFormatPr defaultColWidth="9.109375" defaultRowHeight="14.4" x14ac:dyDescent="0.3"/>
  <cols>
    <col min="1" max="1" width="18.109375" style="114" bestFit="1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371</v>
      </c>
      <c r="C1" s="114" t="s">
        <v>100</v>
      </c>
      <c r="D1" s="472" t="s">
        <v>372</v>
      </c>
      <c r="E1" s="472"/>
      <c r="F1" s="472"/>
      <c r="H1" s="114" t="s">
        <v>102</v>
      </c>
      <c r="I1" s="116">
        <v>100220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thickBot="1" x14ac:dyDescent="0.35">
      <c r="A4" s="177">
        <v>2005011</v>
      </c>
      <c r="B4" s="178" t="s">
        <v>373</v>
      </c>
      <c r="C4" s="179">
        <v>18</v>
      </c>
      <c r="D4" s="180">
        <v>72</v>
      </c>
      <c r="E4" s="181">
        <v>4</v>
      </c>
      <c r="F4" s="182">
        <v>7.09</v>
      </c>
      <c r="G4" s="183">
        <v>9.8472222222222225E-2</v>
      </c>
      <c r="H4" s="248"/>
      <c r="I4" s="182">
        <f>F4*H4</f>
        <v>0</v>
      </c>
      <c r="J4" s="198" t="s">
        <v>374</v>
      </c>
    </row>
    <row r="5" spans="1:10" ht="24" customHeight="1" thickBot="1" x14ac:dyDescent="0.35">
      <c r="A5" s="141">
        <v>2005012</v>
      </c>
      <c r="B5" s="185" t="s">
        <v>375</v>
      </c>
      <c r="C5" s="179">
        <v>18</v>
      </c>
      <c r="D5" s="187">
        <v>72</v>
      </c>
      <c r="E5" s="188">
        <v>4</v>
      </c>
      <c r="F5" s="182">
        <v>14.19</v>
      </c>
      <c r="G5" s="183">
        <v>0.19708333333333333</v>
      </c>
      <c r="H5" s="248"/>
      <c r="I5" s="182">
        <f t="shared" ref="I5:I8" si="0">F5*H5</f>
        <v>0</v>
      </c>
      <c r="J5" s="198" t="s">
        <v>374</v>
      </c>
    </row>
    <row r="6" spans="1:10" ht="24" customHeight="1" thickBot="1" x14ac:dyDescent="0.35">
      <c r="A6" s="141">
        <v>2005014</v>
      </c>
      <c r="B6" s="185" t="s">
        <v>376</v>
      </c>
      <c r="C6" s="179">
        <v>18</v>
      </c>
      <c r="D6" s="187">
        <v>72</v>
      </c>
      <c r="E6" s="188">
        <v>4</v>
      </c>
      <c r="F6" s="190">
        <v>14.19</v>
      </c>
      <c r="G6" s="183">
        <v>0.19708333333333333</v>
      </c>
      <c r="H6" s="249"/>
      <c r="I6" s="190">
        <f t="shared" si="0"/>
        <v>0</v>
      </c>
      <c r="J6" s="198" t="s">
        <v>374</v>
      </c>
    </row>
    <row r="7" spans="1:10" ht="24" customHeight="1" thickBot="1" x14ac:dyDescent="0.35">
      <c r="A7" s="141">
        <v>2005016</v>
      </c>
      <c r="B7" s="185" t="s">
        <v>377</v>
      </c>
      <c r="C7" s="179">
        <v>18</v>
      </c>
      <c r="D7" s="187">
        <v>72</v>
      </c>
      <c r="E7" s="188">
        <v>4</v>
      </c>
      <c r="F7" s="190">
        <v>7.1</v>
      </c>
      <c r="G7" s="183">
        <v>9.8611111111111108E-2</v>
      </c>
      <c r="H7" s="249"/>
      <c r="I7" s="190">
        <f t="shared" si="0"/>
        <v>0</v>
      </c>
      <c r="J7" s="198" t="s">
        <v>374</v>
      </c>
    </row>
    <row r="8" spans="1:10" ht="24" customHeight="1" x14ac:dyDescent="0.3">
      <c r="A8" s="141">
        <v>2005017</v>
      </c>
      <c r="B8" s="185" t="s">
        <v>378</v>
      </c>
      <c r="C8" s="179">
        <v>18</v>
      </c>
      <c r="D8" s="187">
        <v>72</v>
      </c>
      <c r="E8" s="188">
        <v>4</v>
      </c>
      <c r="F8" s="190">
        <v>7.96</v>
      </c>
      <c r="G8" s="183">
        <v>0.11055555555555556</v>
      </c>
      <c r="H8" s="249"/>
      <c r="I8" s="190">
        <f t="shared" si="0"/>
        <v>0</v>
      </c>
      <c r="J8" s="198" t="s">
        <v>374</v>
      </c>
    </row>
    <row r="9" spans="1:10" ht="24" customHeight="1" x14ac:dyDescent="0.3">
      <c r="A9" s="119"/>
      <c r="B9" s="119"/>
      <c r="C9" s="119"/>
      <c r="D9" s="119"/>
      <c r="E9" s="119"/>
      <c r="F9" s="119"/>
      <c r="G9" s="120"/>
      <c r="H9" s="74"/>
      <c r="I9" s="142">
        <f>SUM(I4:I8)</f>
        <v>0</v>
      </c>
      <c r="J9" s="121" t="s">
        <v>138</v>
      </c>
    </row>
  </sheetData>
  <sheetProtection algorithmName="SHA-512" hashValue="GSl+GfKrltuYcJGc8P6/c1rS/V3g7QJHfUTUtl9EYOwxv8z1zi7kXKRm6xphgll0sG+iU9iGgQvH5e6zB7pZFQ==" saltValue="xHwtjMblpzcacKuzOGc+WQ==" spinCount="100000" sheet="1" objects="1" scenarios="1"/>
  <mergeCells count="1">
    <mergeCell ref="D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1CAA-A267-4E0F-88AF-22AC18BAE033}">
  <dimension ref="A1:J8"/>
  <sheetViews>
    <sheetView workbookViewId="0">
      <selection activeCell="H1" sqref="H1:H3"/>
    </sheetView>
  </sheetViews>
  <sheetFormatPr defaultColWidth="9.109375" defaultRowHeight="14.4" x14ac:dyDescent="0.3"/>
  <cols>
    <col min="1" max="1" width="18.109375" style="114" bestFit="1" customWidth="1"/>
    <col min="2" max="2" width="37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371</v>
      </c>
      <c r="C1" s="114" t="s">
        <v>100</v>
      </c>
      <c r="D1" s="472" t="s">
        <v>379</v>
      </c>
      <c r="E1" s="472"/>
      <c r="F1" s="472"/>
      <c r="H1" s="114" t="s">
        <v>102</v>
      </c>
      <c r="I1" s="116">
        <v>100225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thickBot="1" x14ac:dyDescent="0.35">
      <c r="A4" s="177">
        <v>2005010</v>
      </c>
      <c r="B4" s="178" t="s">
        <v>380</v>
      </c>
      <c r="C4" s="179">
        <v>18</v>
      </c>
      <c r="D4" s="180">
        <v>72</v>
      </c>
      <c r="E4" s="181">
        <v>4</v>
      </c>
      <c r="F4" s="182">
        <v>13.93</v>
      </c>
      <c r="G4" s="183">
        <v>0.19347222222222199</v>
      </c>
      <c r="H4" s="248"/>
      <c r="I4" s="182">
        <f>F4*H4</f>
        <v>0</v>
      </c>
      <c r="J4" s="198" t="s">
        <v>374</v>
      </c>
    </row>
    <row r="5" spans="1:10" ht="24" customHeight="1" thickBot="1" x14ac:dyDescent="0.35">
      <c r="A5" s="141">
        <v>2005011</v>
      </c>
      <c r="B5" s="185" t="s">
        <v>373</v>
      </c>
      <c r="C5" s="179">
        <v>18</v>
      </c>
      <c r="D5" s="187">
        <v>72</v>
      </c>
      <c r="E5" s="188">
        <v>4</v>
      </c>
      <c r="F5" s="182">
        <v>5.56</v>
      </c>
      <c r="G5" s="183">
        <v>7.722222222222222E-2</v>
      </c>
      <c r="H5" s="248"/>
      <c r="I5" s="182">
        <f t="shared" ref="I5:I7" si="0">F5*H5</f>
        <v>0</v>
      </c>
      <c r="J5" s="198" t="s">
        <v>374</v>
      </c>
    </row>
    <row r="6" spans="1:10" ht="24" customHeight="1" thickBot="1" x14ac:dyDescent="0.35">
      <c r="A6" s="141">
        <v>2005016</v>
      </c>
      <c r="B6" s="185" t="s">
        <v>381</v>
      </c>
      <c r="C6" s="179">
        <v>18</v>
      </c>
      <c r="D6" s="187">
        <v>72</v>
      </c>
      <c r="E6" s="188">
        <v>4</v>
      </c>
      <c r="F6" s="190">
        <v>6.96</v>
      </c>
      <c r="G6" s="183">
        <v>9.6666666666666665E-2</v>
      </c>
      <c r="H6" s="249"/>
      <c r="I6" s="190">
        <f t="shared" si="0"/>
        <v>0</v>
      </c>
      <c r="J6" s="198" t="s">
        <v>374</v>
      </c>
    </row>
    <row r="7" spans="1:10" ht="24" customHeight="1" x14ac:dyDescent="0.3">
      <c r="A7" s="141">
        <v>2005017</v>
      </c>
      <c r="B7" s="185" t="s">
        <v>378</v>
      </c>
      <c r="C7" s="179">
        <v>18</v>
      </c>
      <c r="D7" s="187">
        <v>72</v>
      </c>
      <c r="E7" s="188">
        <v>4</v>
      </c>
      <c r="F7" s="190">
        <v>5.64</v>
      </c>
      <c r="G7" s="183">
        <v>7.8333333333333324E-2</v>
      </c>
      <c r="H7" s="249"/>
      <c r="I7" s="190">
        <f t="shared" si="0"/>
        <v>0</v>
      </c>
      <c r="J7" s="198" t="s">
        <v>374</v>
      </c>
    </row>
    <row r="8" spans="1:10" ht="24" customHeight="1" x14ac:dyDescent="0.3">
      <c r="A8" s="119"/>
      <c r="B8" s="119"/>
      <c r="C8" s="119"/>
      <c r="D8" s="119"/>
      <c r="E8" s="119"/>
      <c r="F8" s="119"/>
      <c r="G8" s="120"/>
      <c r="H8" s="74"/>
      <c r="I8" s="142">
        <f>SUM(I4:I7)</f>
        <v>0</v>
      </c>
      <c r="J8" s="121" t="s">
        <v>138</v>
      </c>
    </row>
  </sheetData>
  <sheetProtection algorithmName="SHA-512" hashValue="lxghOTDxsxRWZJ/1QTAlCv6/9yRshEDlthIeZLBGL12NF+773zw5w/Bk8xIvLxauHouhDxTWL7Lsxl1i5mdRPg==" saltValue="BVW8g8sxw9WI2hktTaW58w==" spinCount="100000" sheet="1" objects="1" scenarios="1"/>
  <mergeCells count="1">
    <mergeCell ref="D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9911-C5AB-48A8-A5D8-6EA56FE45207}">
  <dimension ref="A1:P14"/>
  <sheetViews>
    <sheetView workbookViewId="0">
      <selection activeCell="H1" sqref="H1:H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26</v>
      </c>
      <c r="C1" s="114" t="s">
        <v>100</v>
      </c>
      <c r="D1" s="472" t="s">
        <v>382</v>
      </c>
      <c r="E1" s="472"/>
      <c r="F1" s="472"/>
      <c r="H1" s="114" t="s">
        <v>102</v>
      </c>
      <c r="I1" s="296">
        <v>110242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5811</v>
      </c>
      <c r="B4" s="178" t="s">
        <v>383</v>
      </c>
      <c r="C4" s="179">
        <v>30</v>
      </c>
      <c r="D4" s="180">
        <v>240</v>
      </c>
      <c r="E4" s="181">
        <v>2</v>
      </c>
      <c r="F4" s="182">
        <v>19.02</v>
      </c>
      <c r="G4" s="183">
        <v>7.9200000000000007E-2</v>
      </c>
      <c r="H4" s="248"/>
      <c r="I4" s="182">
        <f>F4*H4</f>
        <v>0</v>
      </c>
      <c r="J4" s="198" t="s">
        <v>384</v>
      </c>
    </row>
    <row r="5" spans="1:16" ht="24" customHeight="1" x14ac:dyDescent="0.3">
      <c r="A5" s="141">
        <v>5812</v>
      </c>
      <c r="B5" s="185" t="s">
        <v>385</v>
      </c>
      <c r="C5" s="186">
        <v>30</v>
      </c>
      <c r="D5" s="187">
        <v>240</v>
      </c>
      <c r="E5" s="188">
        <v>2</v>
      </c>
      <c r="F5" s="182">
        <v>19.02</v>
      </c>
      <c r="G5" s="183">
        <v>7.9200000000000007E-2</v>
      </c>
      <c r="H5" s="248"/>
      <c r="I5" s="182">
        <f t="shared" ref="I5:I13" si="0">F5*H5</f>
        <v>0</v>
      </c>
      <c r="J5" s="199" t="s">
        <v>384</v>
      </c>
    </row>
    <row r="6" spans="1:16" ht="24" customHeight="1" x14ac:dyDescent="0.3">
      <c r="A6" s="141">
        <v>5915</v>
      </c>
      <c r="B6" s="185" t="s">
        <v>386</v>
      </c>
      <c r="C6" s="186">
        <v>30</v>
      </c>
      <c r="D6" s="187">
        <v>80</v>
      </c>
      <c r="E6" s="188">
        <v>6</v>
      </c>
      <c r="F6" s="190">
        <v>11.94</v>
      </c>
      <c r="G6" s="191">
        <v>0.14929999999999999</v>
      </c>
      <c r="H6" s="249"/>
      <c r="I6" s="190">
        <f t="shared" si="0"/>
        <v>0</v>
      </c>
      <c r="J6" s="199" t="s">
        <v>387</v>
      </c>
    </row>
    <row r="7" spans="1:16" ht="24" customHeight="1" x14ac:dyDescent="0.3">
      <c r="A7" s="141">
        <v>16939</v>
      </c>
      <c r="B7" s="185" t="s">
        <v>388</v>
      </c>
      <c r="C7" s="186">
        <v>26.4</v>
      </c>
      <c r="D7" s="187">
        <v>96</v>
      </c>
      <c r="E7" s="188">
        <v>4.4000000000000004</v>
      </c>
      <c r="F7" s="190">
        <v>21.55</v>
      </c>
      <c r="G7" s="191">
        <v>0.22450000000000001</v>
      </c>
      <c r="H7" s="249"/>
      <c r="I7" s="190">
        <f t="shared" si="0"/>
        <v>0</v>
      </c>
      <c r="J7" s="199" t="s">
        <v>389</v>
      </c>
    </row>
    <row r="8" spans="1:16" ht="24" customHeight="1" x14ac:dyDescent="0.3">
      <c r="A8" s="141">
        <v>16934</v>
      </c>
      <c r="B8" s="185" t="s">
        <v>390</v>
      </c>
      <c r="C8" s="186">
        <v>23.4</v>
      </c>
      <c r="D8" s="187">
        <v>96</v>
      </c>
      <c r="E8" s="188">
        <v>3.9</v>
      </c>
      <c r="F8" s="190">
        <v>21.55</v>
      </c>
      <c r="G8" s="191">
        <v>0.22450000000000001</v>
      </c>
      <c r="H8" s="249"/>
      <c r="I8" s="190">
        <f t="shared" si="0"/>
        <v>0</v>
      </c>
      <c r="J8" s="199" t="s">
        <v>389</v>
      </c>
    </row>
    <row r="9" spans="1:16" ht="24" customHeight="1" x14ac:dyDescent="0.3">
      <c r="A9" s="141">
        <v>16935</v>
      </c>
      <c r="B9" s="185" t="s">
        <v>391</v>
      </c>
      <c r="C9" s="186">
        <v>23.4</v>
      </c>
      <c r="D9" s="187">
        <v>96</v>
      </c>
      <c r="E9" s="188">
        <v>3.9</v>
      </c>
      <c r="F9" s="190">
        <v>21.55</v>
      </c>
      <c r="G9" s="191">
        <v>0.22450000000000001</v>
      </c>
      <c r="H9" s="249"/>
      <c r="I9" s="190">
        <f t="shared" si="0"/>
        <v>0</v>
      </c>
      <c r="J9" s="199" t="s">
        <v>389</v>
      </c>
    </row>
    <row r="10" spans="1:16" ht="24" customHeight="1" x14ac:dyDescent="0.3">
      <c r="A10" s="141">
        <v>16944</v>
      </c>
      <c r="B10" s="185" t="s">
        <v>392</v>
      </c>
      <c r="C10" s="186">
        <v>23.4</v>
      </c>
      <c r="D10" s="187">
        <v>96</v>
      </c>
      <c r="E10" s="188">
        <v>3.9</v>
      </c>
      <c r="F10" s="190">
        <v>21.55</v>
      </c>
      <c r="G10" s="191">
        <v>0.22450000000000001</v>
      </c>
      <c r="H10" s="249"/>
      <c r="I10" s="190">
        <f t="shared" si="0"/>
        <v>0</v>
      </c>
      <c r="J10" s="199" t="s">
        <v>389</v>
      </c>
    </row>
    <row r="11" spans="1:16" ht="24" customHeight="1" x14ac:dyDescent="0.3">
      <c r="A11" s="141">
        <v>16945</v>
      </c>
      <c r="B11" s="185" t="s">
        <v>393</v>
      </c>
      <c r="C11" s="186">
        <v>23.4</v>
      </c>
      <c r="D11" s="187">
        <v>96</v>
      </c>
      <c r="E11" s="188">
        <v>3.9</v>
      </c>
      <c r="F11" s="190">
        <v>21.55</v>
      </c>
      <c r="G11" s="191">
        <v>0.22450000000000001</v>
      </c>
      <c r="H11" s="249"/>
      <c r="I11" s="190">
        <f t="shared" si="0"/>
        <v>0</v>
      </c>
      <c r="J11" s="199" t="s">
        <v>389</v>
      </c>
      <c r="P11" s="140"/>
    </row>
    <row r="12" spans="1:16" ht="24" customHeight="1" x14ac:dyDescent="0.3">
      <c r="A12" s="141">
        <v>25342</v>
      </c>
      <c r="B12" s="185" t="s">
        <v>394</v>
      </c>
      <c r="C12" s="186">
        <v>20</v>
      </c>
      <c r="D12" s="187">
        <v>160</v>
      </c>
      <c r="E12" s="188">
        <v>2</v>
      </c>
      <c r="F12" s="190">
        <v>8.98</v>
      </c>
      <c r="G12" s="191">
        <v>5.6099999999999997E-2</v>
      </c>
      <c r="H12" s="249"/>
      <c r="I12" s="190">
        <f t="shared" si="0"/>
        <v>0</v>
      </c>
      <c r="J12" s="199" t="s">
        <v>389</v>
      </c>
    </row>
    <row r="13" spans="1:16" ht="24" customHeight="1" x14ac:dyDescent="0.3">
      <c r="A13" s="141">
        <v>25344</v>
      </c>
      <c r="B13" s="185" t="s">
        <v>395</v>
      </c>
      <c r="C13" s="186">
        <v>20</v>
      </c>
      <c r="D13" s="187">
        <v>160</v>
      </c>
      <c r="E13" s="188">
        <v>2</v>
      </c>
      <c r="F13" s="190">
        <v>8.98</v>
      </c>
      <c r="G13" s="191">
        <v>5.6099999999999997E-2</v>
      </c>
      <c r="H13" s="249"/>
      <c r="I13" s="190">
        <f t="shared" si="0"/>
        <v>0</v>
      </c>
      <c r="J13" s="199" t="s">
        <v>389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zPAJIxlZWcAsFhQN551uUyDqB+KERtARNk3eLGE6YGWFeVWIrdROpo6MbjOhU3aCDK2BWtOn0W0/h+FAWDGI5g==" saltValue="eGiGMaILNaMUk68g8ThMqQ==" spinCount="100000" sheet="1" objects="1" scenarios="1"/>
  <mergeCells count="1">
    <mergeCell ref="D1:F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568E-804A-4B94-AF08-6D4516516234}">
  <dimension ref="A1:P14"/>
  <sheetViews>
    <sheetView workbookViewId="0">
      <selection activeCell="H1" sqref="H1:H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26</v>
      </c>
      <c r="C1" s="114" t="s">
        <v>100</v>
      </c>
      <c r="D1" s="472" t="s">
        <v>396</v>
      </c>
      <c r="E1" s="472"/>
      <c r="F1" s="472"/>
      <c r="H1" s="114" t="s">
        <v>102</v>
      </c>
      <c r="I1" s="296">
        <v>110244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25401</v>
      </c>
      <c r="B4" s="178" t="s">
        <v>397</v>
      </c>
      <c r="C4" s="179">
        <v>24.6</v>
      </c>
      <c r="D4" s="180">
        <v>96</v>
      </c>
      <c r="E4" s="181">
        <v>4.0999999999999996</v>
      </c>
      <c r="F4" s="182">
        <v>16.07</v>
      </c>
      <c r="G4" s="183">
        <v>0.16739999999999999</v>
      </c>
      <c r="H4" s="248"/>
      <c r="I4" s="182">
        <f>F4*H4</f>
        <v>0</v>
      </c>
      <c r="J4" s="198" t="s">
        <v>389</v>
      </c>
    </row>
    <row r="5" spans="1:16" ht="24" customHeight="1" x14ac:dyDescent="0.3">
      <c r="A5" s="141">
        <v>25404</v>
      </c>
      <c r="B5" s="185" t="s">
        <v>398</v>
      </c>
      <c r="C5" s="186">
        <v>25.8</v>
      </c>
      <c r="D5" s="187">
        <v>96</v>
      </c>
      <c r="E5" s="188">
        <v>4.3</v>
      </c>
      <c r="F5" s="182">
        <v>14.4</v>
      </c>
      <c r="G5" s="183">
        <v>0.15</v>
      </c>
      <c r="H5" s="248"/>
      <c r="I5" s="182">
        <f t="shared" ref="I5:I13" si="0">F5*H5</f>
        <v>0</v>
      </c>
      <c r="J5" s="199" t="s">
        <v>389</v>
      </c>
    </row>
    <row r="6" spans="1:16" ht="24" customHeight="1" x14ac:dyDescent="0.3">
      <c r="A6" s="141">
        <v>25405</v>
      </c>
      <c r="B6" s="185" t="s">
        <v>399</v>
      </c>
      <c r="C6" s="186">
        <v>24</v>
      </c>
      <c r="D6" s="187">
        <v>96</v>
      </c>
      <c r="E6" s="188">
        <v>4</v>
      </c>
      <c r="F6" s="190">
        <v>13.85</v>
      </c>
      <c r="G6" s="191">
        <v>0.14430000000000001</v>
      </c>
      <c r="H6" s="249"/>
      <c r="I6" s="190">
        <f t="shared" si="0"/>
        <v>0</v>
      </c>
      <c r="J6" s="199" t="s">
        <v>389</v>
      </c>
    </row>
    <row r="7" spans="1:16" ht="24" customHeight="1" x14ac:dyDescent="0.3">
      <c r="A7" s="141">
        <v>25406</v>
      </c>
      <c r="B7" s="185" t="s">
        <v>400</v>
      </c>
      <c r="C7" s="186">
        <v>27</v>
      </c>
      <c r="D7" s="187">
        <v>96</v>
      </c>
      <c r="E7" s="188">
        <v>4.5</v>
      </c>
      <c r="F7" s="190">
        <v>14.96</v>
      </c>
      <c r="G7" s="191">
        <v>0.15579999999999999</v>
      </c>
      <c r="H7" s="249"/>
      <c r="I7" s="190">
        <f t="shared" si="0"/>
        <v>0</v>
      </c>
      <c r="J7" s="199" t="s">
        <v>389</v>
      </c>
    </row>
    <row r="8" spans="1:16" ht="24" customHeight="1" x14ac:dyDescent="0.3">
      <c r="A8" s="141">
        <v>25407</v>
      </c>
      <c r="B8" s="185" t="s">
        <v>401</v>
      </c>
      <c r="C8" s="186">
        <v>27.36</v>
      </c>
      <c r="D8" s="187">
        <v>96</v>
      </c>
      <c r="E8" s="188">
        <v>4.5599999999999996</v>
      </c>
      <c r="F8" s="190">
        <v>16.07</v>
      </c>
      <c r="G8" s="191">
        <v>0.16739999999999999</v>
      </c>
      <c r="H8" s="249"/>
      <c r="I8" s="190">
        <f t="shared" si="0"/>
        <v>0</v>
      </c>
      <c r="J8" s="199" t="s">
        <v>389</v>
      </c>
    </row>
    <row r="9" spans="1:16" ht="24" customHeight="1" x14ac:dyDescent="0.3">
      <c r="A9" s="141">
        <v>25411</v>
      </c>
      <c r="B9" s="185" t="s">
        <v>402</v>
      </c>
      <c r="C9" s="186">
        <v>24.6</v>
      </c>
      <c r="D9" s="187">
        <v>96</v>
      </c>
      <c r="E9" s="188">
        <v>4.0999999999999996</v>
      </c>
      <c r="F9" s="190">
        <v>16.07</v>
      </c>
      <c r="G9" s="191">
        <v>0.16739999999999999</v>
      </c>
      <c r="H9" s="249"/>
      <c r="I9" s="190">
        <f t="shared" si="0"/>
        <v>0</v>
      </c>
      <c r="J9" s="199" t="s">
        <v>389</v>
      </c>
    </row>
    <row r="10" spans="1:16" ht="24" customHeight="1" x14ac:dyDescent="0.3">
      <c r="A10" s="141">
        <v>25414</v>
      </c>
      <c r="B10" s="185" t="s">
        <v>403</v>
      </c>
      <c r="C10" s="186">
        <v>25.8</v>
      </c>
      <c r="D10" s="187">
        <v>96</v>
      </c>
      <c r="E10" s="188">
        <v>4.3</v>
      </c>
      <c r="F10" s="190">
        <v>14.4</v>
      </c>
      <c r="G10" s="191">
        <v>0.15</v>
      </c>
      <c r="H10" s="249"/>
      <c r="I10" s="190">
        <f t="shared" si="0"/>
        <v>0</v>
      </c>
      <c r="J10" s="199" t="s">
        <v>389</v>
      </c>
    </row>
    <row r="11" spans="1:16" ht="24" customHeight="1" x14ac:dyDescent="0.3">
      <c r="A11" s="141">
        <v>25415</v>
      </c>
      <c r="B11" s="185" t="s">
        <v>404</v>
      </c>
      <c r="C11" s="186">
        <v>24</v>
      </c>
      <c r="D11" s="187">
        <v>96</v>
      </c>
      <c r="E11" s="188">
        <v>4</v>
      </c>
      <c r="F11" s="190">
        <v>13.85</v>
      </c>
      <c r="G11" s="191">
        <v>0.14430000000000001</v>
      </c>
      <c r="H11" s="249"/>
      <c r="I11" s="190">
        <f t="shared" si="0"/>
        <v>0</v>
      </c>
      <c r="J11" s="199" t="s">
        <v>389</v>
      </c>
      <c r="P11" s="140"/>
    </row>
    <row r="12" spans="1:16" ht="24" customHeight="1" x14ac:dyDescent="0.3">
      <c r="A12" s="141">
        <v>25416</v>
      </c>
      <c r="B12" s="185" t="s">
        <v>405</v>
      </c>
      <c r="C12" s="186">
        <v>27</v>
      </c>
      <c r="D12" s="187">
        <v>96</v>
      </c>
      <c r="E12" s="188">
        <v>4.5</v>
      </c>
      <c r="F12" s="190">
        <v>14.96</v>
      </c>
      <c r="G12" s="191">
        <v>0.15579999999999999</v>
      </c>
      <c r="H12" s="249"/>
      <c r="I12" s="190">
        <f t="shared" si="0"/>
        <v>0</v>
      </c>
      <c r="J12" s="199" t="s">
        <v>389</v>
      </c>
    </row>
    <row r="13" spans="1:16" ht="24" customHeight="1" x14ac:dyDescent="0.3">
      <c r="A13" s="141">
        <v>25417</v>
      </c>
      <c r="B13" s="185" t="s">
        <v>406</v>
      </c>
      <c r="C13" s="186">
        <v>27.36</v>
      </c>
      <c r="D13" s="187">
        <v>96</v>
      </c>
      <c r="E13" s="188">
        <v>4.5599999999999996</v>
      </c>
      <c r="F13" s="190">
        <v>16.07</v>
      </c>
      <c r="G13" s="191">
        <v>0.16739999999999999</v>
      </c>
      <c r="H13" s="249"/>
      <c r="I13" s="190">
        <f t="shared" si="0"/>
        <v>0</v>
      </c>
      <c r="J13" s="199" t="s">
        <v>389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5ma4QRuimrj9Pzlrk4Hfr7NzkdfpftOHDsgY6XileW/uGaDCx5KDtnD1EGoa2HEQ0dqAMMr888Ip3WV2Rl/0kg==" saltValue="bMthzIBfdCm1n5k1oTBOVQ==" spinCount="100000" sheet="1" objects="1" scenarios="1"/>
  <mergeCells count="1">
    <mergeCell ref="D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4893-BA1B-4917-BF32-BE8A7C80DACD}">
  <dimension ref="A1:J10"/>
  <sheetViews>
    <sheetView workbookViewId="0">
      <selection activeCell="G13" sqref="G1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963</v>
      </c>
      <c r="C1" s="114" t="s">
        <v>100</v>
      </c>
      <c r="D1" s="472" t="s">
        <v>964</v>
      </c>
      <c r="E1" s="472"/>
      <c r="F1" s="472"/>
      <c r="H1" s="114" t="s">
        <v>102</v>
      </c>
      <c r="I1" s="143">
        <v>110244</v>
      </c>
    </row>
    <row r="2" spans="1:10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77022</v>
      </c>
      <c r="B4" s="178" t="s">
        <v>965</v>
      </c>
      <c r="C4" s="179">
        <v>18</v>
      </c>
      <c r="D4" s="180">
        <v>72</v>
      </c>
      <c r="E4" s="181">
        <v>4</v>
      </c>
      <c r="F4" s="182">
        <v>3.51</v>
      </c>
      <c r="G4" s="183">
        <v>4.8750000000000002E-2</v>
      </c>
      <c r="H4" s="248"/>
      <c r="I4" s="182">
        <f>F4*H4</f>
        <v>0</v>
      </c>
      <c r="J4" s="198"/>
    </row>
    <row r="5" spans="1:10" ht="24" customHeight="1" x14ac:dyDescent="0.3">
      <c r="A5" s="141">
        <v>77043</v>
      </c>
      <c r="B5" s="185" t="s">
        <v>966</v>
      </c>
      <c r="C5" s="186">
        <v>18</v>
      </c>
      <c r="D5" s="187">
        <v>72</v>
      </c>
      <c r="E5" s="188">
        <v>4</v>
      </c>
      <c r="F5" s="182">
        <v>11.34</v>
      </c>
      <c r="G5" s="183">
        <v>0.1575</v>
      </c>
      <c r="H5" s="248"/>
      <c r="I5" s="182">
        <f t="shared" ref="I5:I9" si="0">F5*H5</f>
        <v>0</v>
      </c>
      <c r="J5" s="199"/>
    </row>
    <row r="6" spans="1:10" ht="24" customHeight="1" x14ac:dyDescent="0.3">
      <c r="A6" s="295">
        <v>77044</v>
      </c>
      <c r="B6" s="185" t="s">
        <v>967</v>
      </c>
      <c r="C6" s="186">
        <v>18</v>
      </c>
      <c r="D6" s="187">
        <v>72</v>
      </c>
      <c r="E6" s="188">
        <v>4</v>
      </c>
      <c r="F6" s="190">
        <v>7.11</v>
      </c>
      <c r="G6" s="191">
        <v>9.8750000000000004E-2</v>
      </c>
      <c r="H6" s="249"/>
      <c r="I6" s="190">
        <f t="shared" si="0"/>
        <v>0</v>
      </c>
      <c r="J6" s="199"/>
    </row>
    <row r="7" spans="1:10" ht="24" customHeight="1" x14ac:dyDescent="0.3">
      <c r="A7" s="141">
        <v>77070</v>
      </c>
      <c r="B7" s="185" t="s">
        <v>968</v>
      </c>
      <c r="C7" s="186">
        <v>22.5</v>
      </c>
      <c r="D7" s="187">
        <v>50</v>
      </c>
      <c r="E7" s="188">
        <v>4.1500000000000004</v>
      </c>
      <c r="F7" s="190">
        <v>17.100000000000001</v>
      </c>
      <c r="G7" s="191">
        <v>0.34200000000000003</v>
      </c>
      <c r="H7" s="249"/>
      <c r="I7" s="190">
        <f t="shared" si="0"/>
        <v>0</v>
      </c>
      <c r="J7" s="199"/>
    </row>
    <row r="8" spans="1:10" ht="24" customHeight="1" x14ac:dyDescent="0.3">
      <c r="A8" s="141">
        <v>77072</v>
      </c>
      <c r="B8" s="185" t="s">
        <v>969</v>
      </c>
      <c r="C8" s="186">
        <v>22.5</v>
      </c>
      <c r="D8" s="187">
        <v>50</v>
      </c>
      <c r="E8" s="188">
        <v>4.1500000000000004</v>
      </c>
      <c r="F8" s="190">
        <v>18.559999999999999</v>
      </c>
      <c r="G8" s="191">
        <v>0.37119999999999997</v>
      </c>
      <c r="H8" s="249"/>
      <c r="I8" s="190">
        <f t="shared" si="0"/>
        <v>0</v>
      </c>
      <c r="J8" s="199"/>
    </row>
    <row r="9" spans="1:10" ht="24" customHeight="1" x14ac:dyDescent="0.3">
      <c r="A9" s="141">
        <v>77059</v>
      </c>
      <c r="B9" s="185" t="s">
        <v>970</v>
      </c>
      <c r="C9" s="186">
        <v>25.94</v>
      </c>
      <c r="D9" s="187">
        <v>100</v>
      </c>
      <c r="E9" s="188">
        <v>4.5</v>
      </c>
      <c r="F9" s="190">
        <v>23.07</v>
      </c>
      <c r="G9" s="191">
        <v>0.23069999999999999</v>
      </c>
      <c r="H9" s="249"/>
      <c r="I9" s="190">
        <f t="shared" si="0"/>
        <v>0</v>
      </c>
      <c r="J9" s="199"/>
    </row>
    <row r="10" spans="1:10" ht="24" customHeight="1" x14ac:dyDescent="0.3">
      <c r="A10" s="119"/>
      <c r="B10" s="119"/>
      <c r="C10" s="119"/>
      <c r="D10" s="119"/>
      <c r="E10" s="119"/>
      <c r="F10" s="119"/>
      <c r="G10" s="120"/>
      <c r="H10" s="74"/>
      <c r="I10" s="142">
        <f>SUM(I4:I9)</f>
        <v>0</v>
      </c>
      <c r="J10" s="121" t="s">
        <v>138</v>
      </c>
    </row>
  </sheetData>
  <sheetProtection algorithmName="SHA-512" hashValue="Dx79+IPoLrK+g8ekGX3eqDXly6h/f3WvLSNX4ZvN8I0FV2kQWHmwkj4dDScJoDudBIipCvjd3DvMk5CLqboIdg==" saltValue="V4MBZm6xArMeNnsuTZs0fg==" spinCount="100000" sheet="1" objects="1" scenarios="1"/>
  <mergeCells count="1"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3789-325D-4B5E-A113-FA5E67F7314E}">
  <dimension ref="A1:J7"/>
  <sheetViews>
    <sheetView workbookViewId="0">
      <selection activeCell="E5" sqref="E5"/>
    </sheetView>
  </sheetViews>
  <sheetFormatPr defaultColWidth="9.109375" defaultRowHeight="14.4" x14ac:dyDescent="0.3"/>
  <cols>
    <col min="1" max="1" width="12.5546875" style="114" customWidth="1"/>
    <col min="2" max="2" width="45.44140625" style="114" customWidth="1"/>
    <col min="3" max="5" width="11.88671875" style="114" customWidth="1"/>
    <col min="6" max="6" width="25" style="114" customWidth="1"/>
    <col min="7" max="7" width="17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139</v>
      </c>
      <c r="C1" s="114" t="s">
        <v>100</v>
      </c>
      <c r="D1" s="472" t="s">
        <v>1272</v>
      </c>
      <c r="E1" s="472"/>
      <c r="F1" s="472"/>
      <c r="H1" s="229" t="s">
        <v>102</v>
      </c>
      <c r="I1" s="368">
        <v>100156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27">
        <v>74002</v>
      </c>
      <c r="B4" s="192" t="s">
        <v>140</v>
      </c>
      <c r="C4" s="179">
        <v>38</v>
      </c>
      <c r="D4" s="180">
        <v>298</v>
      </c>
      <c r="E4" s="181">
        <v>2.04</v>
      </c>
      <c r="F4" s="182">
        <v>240.03</v>
      </c>
      <c r="G4" s="183">
        <v>0.80546979799999996</v>
      </c>
      <c r="H4" s="248"/>
      <c r="I4" s="182">
        <f>F4*H4</f>
        <v>0</v>
      </c>
      <c r="J4" s="193" t="s">
        <v>141</v>
      </c>
    </row>
    <row r="5" spans="1:10" ht="24" customHeight="1" x14ac:dyDescent="0.3">
      <c r="A5" s="127">
        <v>74003</v>
      </c>
      <c r="B5" s="192" t="s">
        <v>142</v>
      </c>
      <c r="C5" s="186">
        <v>40.090000000000003</v>
      </c>
      <c r="D5" s="187">
        <v>152</v>
      </c>
      <c r="E5" s="188">
        <v>4.22</v>
      </c>
      <c r="F5" s="182">
        <v>153.66999999999999</v>
      </c>
      <c r="G5" s="183">
        <v>1.0109868420000001</v>
      </c>
      <c r="H5" s="248"/>
      <c r="I5" s="182">
        <f t="shared" ref="I5:I6" si="0">F5*H5</f>
        <v>0</v>
      </c>
      <c r="J5" s="193" t="s">
        <v>141</v>
      </c>
    </row>
    <row r="6" spans="1:10" ht="24" customHeight="1" x14ac:dyDescent="0.3">
      <c r="A6" s="141">
        <v>74005</v>
      </c>
      <c r="B6" s="185" t="s">
        <v>143</v>
      </c>
      <c r="C6" s="186">
        <v>40.090000000000003</v>
      </c>
      <c r="D6" s="187">
        <v>152</v>
      </c>
      <c r="E6" s="188">
        <v>4.22</v>
      </c>
      <c r="F6" s="190">
        <v>153.66999999999999</v>
      </c>
      <c r="G6" s="191">
        <v>1.0109868420000001</v>
      </c>
      <c r="H6" s="249"/>
      <c r="I6" s="190">
        <f t="shared" si="0"/>
        <v>0</v>
      </c>
      <c r="J6" s="193" t="s">
        <v>141</v>
      </c>
    </row>
    <row r="7" spans="1:10" ht="24" customHeight="1" x14ac:dyDescent="0.3">
      <c r="A7" s="119"/>
      <c r="B7" s="119"/>
      <c r="C7" s="119"/>
      <c r="D7" s="119"/>
      <c r="E7" s="119"/>
      <c r="F7" s="119"/>
      <c r="G7" s="120"/>
      <c r="H7" s="74"/>
      <c r="I7" s="142">
        <f>SUM(I4:I6)</f>
        <v>0</v>
      </c>
      <c r="J7" s="121" t="s">
        <v>138</v>
      </c>
    </row>
  </sheetData>
  <sheetProtection algorithmName="SHA-512" hashValue="dNTRlXiugLAVKDOWkS1yuSPRDRNosyfWT+M0q0u3tRyinc/e4yWCc8CFNgAzCIbv2lFbXV++qP/Hw2skkYhlMA==" saltValue="NHsnYNkscaPT6N95NvAvFQ==" spinCount="100000" sheet="1" objects="1" scenarios="1"/>
  <mergeCells count="1">
    <mergeCell ref="D1:F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6525-95CE-42C0-B932-25517E7834F0}">
  <dimension ref="A1:P14"/>
  <sheetViews>
    <sheetView workbookViewId="0">
      <selection activeCell="H3" sqref="H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407</v>
      </c>
      <c r="C1" s="114" t="s">
        <v>100</v>
      </c>
      <c r="D1" s="472" t="s">
        <v>408</v>
      </c>
      <c r="E1" s="472"/>
      <c r="F1" s="472"/>
      <c r="H1" s="114" t="s">
        <v>102</v>
      </c>
      <c r="I1" s="116">
        <v>110601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260" t="s">
        <v>409</v>
      </c>
      <c r="B4" s="261" t="s">
        <v>410</v>
      </c>
      <c r="C4" s="262">
        <v>10.35</v>
      </c>
      <c r="D4" s="263">
        <v>46</v>
      </c>
      <c r="E4" s="263">
        <v>3.6</v>
      </c>
      <c r="F4" s="294">
        <v>11.92</v>
      </c>
      <c r="G4" s="183">
        <v>0.25913043478260872</v>
      </c>
      <c r="H4" s="248"/>
      <c r="I4" s="182">
        <f>F4*H4</f>
        <v>0</v>
      </c>
      <c r="J4" s="198" t="s">
        <v>411</v>
      </c>
    </row>
    <row r="5" spans="1:16" ht="24" customHeight="1" x14ac:dyDescent="0.3">
      <c r="A5" s="127" t="s">
        <v>412</v>
      </c>
      <c r="B5" s="192" t="s">
        <v>413</v>
      </c>
      <c r="C5" s="136">
        <v>10</v>
      </c>
      <c r="D5" s="135">
        <v>40</v>
      </c>
      <c r="E5" s="135">
        <v>4</v>
      </c>
      <c r="F5" s="194">
        <v>10.199999999999999</v>
      </c>
      <c r="G5" s="183">
        <v>0.255</v>
      </c>
      <c r="H5" s="248"/>
      <c r="I5" s="182">
        <f t="shared" ref="I5:I13" si="0">F5*H5</f>
        <v>0</v>
      </c>
      <c r="J5" s="199"/>
    </row>
    <row r="6" spans="1:16" ht="24" customHeight="1" x14ac:dyDescent="0.3">
      <c r="A6" s="127">
        <v>38118</v>
      </c>
      <c r="B6" s="192" t="s">
        <v>414</v>
      </c>
      <c r="C6" s="136">
        <v>20</v>
      </c>
      <c r="D6" s="135">
        <v>80</v>
      </c>
      <c r="E6" s="135">
        <v>4</v>
      </c>
      <c r="F6" s="194">
        <v>20.93</v>
      </c>
      <c r="G6" s="183">
        <v>0.261625</v>
      </c>
      <c r="H6" s="249"/>
      <c r="I6" s="190">
        <f t="shared" si="0"/>
        <v>0</v>
      </c>
      <c r="J6" s="199"/>
    </row>
    <row r="7" spans="1:16" ht="24" customHeight="1" x14ac:dyDescent="0.3">
      <c r="A7" s="127">
        <v>1089302</v>
      </c>
      <c r="B7" s="192" t="s">
        <v>415</v>
      </c>
      <c r="C7" s="186">
        <v>20</v>
      </c>
      <c r="D7" s="141">
        <v>80</v>
      </c>
      <c r="E7" s="135">
        <v>4</v>
      </c>
      <c r="F7" s="194">
        <v>20.93</v>
      </c>
      <c r="G7" s="183">
        <v>0.261625</v>
      </c>
      <c r="H7" s="249"/>
      <c r="I7" s="190">
        <f t="shared" si="0"/>
        <v>0</v>
      </c>
      <c r="J7" s="199"/>
    </row>
    <row r="8" spans="1:16" ht="24" customHeight="1" x14ac:dyDescent="0.3">
      <c r="A8" s="127">
        <v>1089300</v>
      </c>
      <c r="B8" s="192" t="s">
        <v>416</v>
      </c>
      <c r="C8" s="186">
        <v>18</v>
      </c>
      <c r="D8" s="141">
        <v>80</v>
      </c>
      <c r="E8" s="135">
        <v>3.6</v>
      </c>
      <c r="F8" s="194">
        <v>20.68</v>
      </c>
      <c r="G8" s="183">
        <v>0.25850000000000001</v>
      </c>
      <c r="H8" s="249"/>
      <c r="I8" s="190">
        <f t="shared" si="0"/>
        <v>0</v>
      </c>
      <c r="J8" s="199"/>
    </row>
    <row r="9" spans="1:16" ht="24" customHeight="1" x14ac:dyDescent="0.3">
      <c r="A9" s="141">
        <v>1089876</v>
      </c>
      <c r="B9" s="185" t="s">
        <v>415</v>
      </c>
      <c r="C9" s="186">
        <v>10</v>
      </c>
      <c r="D9" s="141">
        <v>40</v>
      </c>
      <c r="E9" s="135">
        <v>4</v>
      </c>
      <c r="F9" s="194">
        <v>11.48</v>
      </c>
      <c r="G9" s="183">
        <v>0.28700000000000003</v>
      </c>
      <c r="H9" s="249"/>
      <c r="I9" s="190">
        <f t="shared" si="0"/>
        <v>0</v>
      </c>
      <c r="J9" s="199"/>
      <c r="O9" s="114" t="s">
        <v>417</v>
      </c>
    </row>
    <row r="10" spans="1:16" ht="24" customHeight="1" x14ac:dyDescent="0.3">
      <c r="A10" s="141">
        <v>53998</v>
      </c>
      <c r="B10" s="201" t="s">
        <v>418</v>
      </c>
      <c r="C10" s="186">
        <v>20</v>
      </c>
      <c r="D10" s="141">
        <v>88</v>
      </c>
      <c r="E10" s="135">
        <v>3.6</v>
      </c>
      <c r="F10" s="194">
        <v>12.5</v>
      </c>
      <c r="G10" s="183">
        <v>0.14204545454545456</v>
      </c>
      <c r="H10" s="249"/>
      <c r="I10" s="190">
        <f t="shared" si="0"/>
        <v>0</v>
      </c>
      <c r="J10" s="199"/>
    </row>
    <row r="11" spans="1:16" ht="24" customHeight="1" x14ac:dyDescent="0.3">
      <c r="A11" s="141">
        <v>53978</v>
      </c>
      <c r="B11" s="201" t="s">
        <v>419</v>
      </c>
      <c r="C11" s="186">
        <v>20</v>
      </c>
      <c r="D11" s="141">
        <v>88</v>
      </c>
      <c r="E11" s="135">
        <v>3.6</v>
      </c>
      <c r="F11" s="194">
        <v>20.68</v>
      </c>
      <c r="G11" s="183">
        <v>0.23499999999999999</v>
      </c>
      <c r="H11" s="249"/>
      <c r="I11" s="190">
        <f t="shared" si="0"/>
        <v>0</v>
      </c>
      <c r="J11" s="199"/>
      <c r="P11" s="140"/>
    </row>
    <row r="12" spans="1:16" ht="24" customHeight="1" x14ac:dyDescent="0.3">
      <c r="A12" s="141">
        <v>1089308</v>
      </c>
      <c r="B12" s="201" t="s">
        <v>420</v>
      </c>
      <c r="C12" s="186">
        <v>10</v>
      </c>
      <c r="D12" s="141">
        <v>44</v>
      </c>
      <c r="E12" s="135">
        <v>3.6</v>
      </c>
      <c r="F12" s="194">
        <v>14.33</v>
      </c>
      <c r="G12" s="183">
        <v>0.32568181818181818</v>
      </c>
      <c r="H12" s="249"/>
      <c r="I12" s="190">
        <f t="shared" si="0"/>
        <v>0</v>
      </c>
      <c r="J12" s="199"/>
    </row>
    <row r="13" spans="1:16" ht="24" customHeight="1" x14ac:dyDescent="0.3">
      <c r="A13" s="141">
        <v>1089865</v>
      </c>
      <c r="B13" s="201" t="s">
        <v>421</v>
      </c>
      <c r="C13" s="186">
        <v>20</v>
      </c>
      <c r="D13" s="141">
        <v>80</v>
      </c>
      <c r="E13" s="135">
        <v>4</v>
      </c>
      <c r="F13" s="194">
        <v>8.3699999999999992</v>
      </c>
      <c r="G13" s="183">
        <v>0.104625</v>
      </c>
      <c r="H13" s="249"/>
      <c r="I13" s="190">
        <f t="shared" si="0"/>
        <v>0</v>
      </c>
      <c r="J13" s="199"/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9zHJsshdUpRv2QBPlOhbzlZKDbd5dfFNbtNuFV5nRaBQBoKz4DwC5j76QQnfR3ObQo2w8xA3yFbOIZi//fkzXA==" saltValue="dwV3ZZE8ChYhNkk9UG7t9w==" spinCount="100000" sheet="1" objects="1" scenarios="1"/>
  <mergeCells count="1">
    <mergeCell ref="D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3E84-9B3E-4D60-ABCB-DC382E03E209}">
  <dimension ref="A1:P14"/>
  <sheetViews>
    <sheetView workbookViewId="0">
      <selection activeCell="H10" sqref="H10"/>
    </sheetView>
  </sheetViews>
  <sheetFormatPr defaultColWidth="9.109375" defaultRowHeight="14.4" x14ac:dyDescent="0.3"/>
  <cols>
    <col min="1" max="1" width="11.4414062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13" t="s">
        <v>422</v>
      </c>
      <c r="C1" s="288" t="s">
        <v>100</v>
      </c>
      <c r="D1" s="475" t="s">
        <v>423</v>
      </c>
      <c r="E1" s="475"/>
      <c r="F1" s="475"/>
      <c r="H1" s="288" t="s">
        <v>102</v>
      </c>
      <c r="I1" s="289">
        <v>110227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290" t="s">
        <v>424</v>
      </c>
      <c r="B4" s="291" t="s">
        <v>425</v>
      </c>
      <c r="C4" s="181">
        <v>19.5</v>
      </c>
      <c r="D4" s="180">
        <v>457</v>
      </c>
      <c r="E4" s="180" t="s">
        <v>426</v>
      </c>
      <c r="F4" s="182">
        <v>8.11</v>
      </c>
      <c r="G4" s="183">
        <v>1.77E-2</v>
      </c>
      <c r="H4" s="248"/>
      <c r="I4" s="182">
        <f>F4*H4</f>
        <v>0</v>
      </c>
      <c r="J4" s="292" t="s">
        <v>427</v>
      </c>
    </row>
    <row r="5" spans="1:16" ht="24" customHeight="1" x14ac:dyDescent="0.3">
      <c r="A5" s="141" t="s">
        <v>428</v>
      </c>
      <c r="B5" s="201" t="s">
        <v>429</v>
      </c>
      <c r="C5" s="186">
        <v>28.14</v>
      </c>
      <c r="D5" s="141">
        <v>694</v>
      </c>
      <c r="E5" s="187" t="s">
        <v>430</v>
      </c>
      <c r="F5" s="182">
        <v>11.71</v>
      </c>
      <c r="G5" s="183">
        <v>1.6899999999999998E-2</v>
      </c>
      <c r="H5" s="248"/>
      <c r="I5" s="182">
        <f t="shared" ref="I5:I13" si="0">F5*H5</f>
        <v>0</v>
      </c>
      <c r="J5" s="293" t="s">
        <v>427</v>
      </c>
    </row>
    <row r="6" spans="1:16" ht="24" customHeight="1" x14ac:dyDescent="0.3">
      <c r="A6" s="141" t="s">
        <v>431</v>
      </c>
      <c r="B6" s="201" t="s">
        <v>432</v>
      </c>
      <c r="C6" s="186">
        <v>16.420000000000002</v>
      </c>
      <c r="D6" s="141">
        <v>317</v>
      </c>
      <c r="E6" s="187" t="s">
        <v>426</v>
      </c>
      <c r="F6" s="190">
        <v>4.74</v>
      </c>
      <c r="G6" s="183">
        <v>1.4999999999999999E-2</v>
      </c>
      <c r="H6" s="249"/>
      <c r="I6" s="190">
        <f t="shared" si="0"/>
        <v>0</v>
      </c>
      <c r="J6" s="293" t="s">
        <v>427</v>
      </c>
    </row>
    <row r="7" spans="1:16" ht="24" customHeight="1" x14ac:dyDescent="0.3">
      <c r="A7" s="141" t="s">
        <v>433</v>
      </c>
      <c r="B7" s="185" t="s">
        <v>434</v>
      </c>
      <c r="C7" s="186">
        <v>23.25</v>
      </c>
      <c r="D7" s="141">
        <v>452</v>
      </c>
      <c r="E7" s="187" t="s">
        <v>426</v>
      </c>
      <c r="F7" s="190">
        <v>6.77</v>
      </c>
      <c r="G7" s="183">
        <v>1.4999999999999999E-2</v>
      </c>
      <c r="H7" s="249"/>
      <c r="I7" s="190">
        <f t="shared" si="0"/>
        <v>0</v>
      </c>
      <c r="J7" s="293" t="s">
        <v>427</v>
      </c>
    </row>
    <row r="8" spans="1:16" ht="24" customHeight="1" x14ac:dyDescent="0.3">
      <c r="A8" s="141" t="s">
        <v>435</v>
      </c>
      <c r="B8" s="185" t="s">
        <v>436</v>
      </c>
      <c r="C8" s="186">
        <v>13</v>
      </c>
      <c r="D8" s="141">
        <v>308</v>
      </c>
      <c r="E8" s="187" t="s">
        <v>426</v>
      </c>
      <c r="F8" s="190">
        <v>5.41</v>
      </c>
      <c r="G8" s="183">
        <v>1.7600000000000001E-2</v>
      </c>
      <c r="H8" s="249"/>
      <c r="I8" s="190">
        <f t="shared" si="0"/>
        <v>0</v>
      </c>
      <c r="J8" s="293" t="s">
        <v>427</v>
      </c>
    </row>
    <row r="9" spans="1:16" ht="24" customHeight="1" x14ac:dyDescent="0.3">
      <c r="A9" s="141" t="s">
        <v>437</v>
      </c>
      <c r="B9" s="201" t="s">
        <v>438</v>
      </c>
      <c r="C9" s="186">
        <v>15.24</v>
      </c>
      <c r="D9" s="141">
        <v>203</v>
      </c>
      <c r="E9" s="187" t="s">
        <v>439</v>
      </c>
      <c r="F9" s="190">
        <v>3.89</v>
      </c>
      <c r="G9" s="183">
        <v>1.9199999999999998E-2</v>
      </c>
      <c r="H9" s="249"/>
      <c r="I9" s="190">
        <f t="shared" si="0"/>
        <v>0</v>
      </c>
      <c r="J9" s="293" t="s">
        <v>427</v>
      </c>
    </row>
    <row r="10" spans="1:16" ht="24" customHeight="1" x14ac:dyDescent="0.3">
      <c r="A10" s="141" t="s">
        <v>440</v>
      </c>
      <c r="B10" s="201" t="s">
        <v>441</v>
      </c>
      <c r="C10" s="186">
        <v>15.24</v>
      </c>
      <c r="D10" s="141">
        <v>203</v>
      </c>
      <c r="E10" s="187" t="s">
        <v>439</v>
      </c>
      <c r="F10" s="190">
        <v>3.89</v>
      </c>
      <c r="G10" s="183">
        <v>1.9199999999999998E-2</v>
      </c>
      <c r="H10" s="249"/>
      <c r="I10" s="190">
        <f t="shared" si="0"/>
        <v>0</v>
      </c>
      <c r="J10" s="293" t="s">
        <v>427</v>
      </c>
    </row>
    <row r="11" spans="1:16" ht="24" customHeight="1" x14ac:dyDescent="0.3">
      <c r="A11" s="141" t="s">
        <v>442</v>
      </c>
      <c r="B11" s="185" t="s">
        <v>443</v>
      </c>
      <c r="C11" s="188">
        <v>19.440000000000001</v>
      </c>
      <c r="D11" s="187">
        <v>456</v>
      </c>
      <c r="E11" s="187" t="s">
        <v>426</v>
      </c>
      <c r="F11" s="190">
        <v>8.09</v>
      </c>
      <c r="G11" s="183">
        <v>1.77E-2</v>
      </c>
      <c r="H11" s="249"/>
      <c r="I11" s="190">
        <f t="shared" si="0"/>
        <v>0</v>
      </c>
      <c r="J11" s="293" t="s">
        <v>427</v>
      </c>
      <c r="P11" s="140"/>
    </row>
    <row r="12" spans="1:16" ht="24" customHeight="1" x14ac:dyDescent="0.3">
      <c r="A12" s="141" t="s">
        <v>444</v>
      </c>
      <c r="B12" s="185" t="s">
        <v>445</v>
      </c>
      <c r="C12" s="188">
        <v>19.5</v>
      </c>
      <c r="D12" s="187">
        <v>455</v>
      </c>
      <c r="E12" s="187" t="s">
        <v>426</v>
      </c>
      <c r="F12" s="190">
        <v>8.11</v>
      </c>
      <c r="G12" s="183">
        <v>1.78E-2</v>
      </c>
      <c r="H12" s="249"/>
      <c r="I12" s="190">
        <f t="shared" si="0"/>
        <v>0</v>
      </c>
      <c r="J12" s="293" t="s">
        <v>427</v>
      </c>
    </row>
    <row r="13" spans="1:16" ht="24" customHeight="1" x14ac:dyDescent="0.3">
      <c r="A13" s="141" t="s">
        <v>446</v>
      </c>
      <c r="B13" s="185" t="s">
        <v>447</v>
      </c>
      <c r="C13" s="186">
        <v>18.899999999999999</v>
      </c>
      <c r="D13" s="141">
        <v>453</v>
      </c>
      <c r="E13" s="187" t="s">
        <v>426</v>
      </c>
      <c r="F13" s="190">
        <v>7.86</v>
      </c>
      <c r="G13" s="183">
        <v>1.7399999999999999E-2</v>
      </c>
      <c r="H13" s="249"/>
      <c r="I13" s="190">
        <f t="shared" si="0"/>
        <v>0</v>
      </c>
      <c r="J13" s="293" t="s">
        <v>427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2Z7jxWTo25/perViYiydUudvK8Ip30gDBh6qMrR7PuhUodVBUnWw3T993srC4B1PY5115cqNUJnC4cbIHzV3PQ==" saltValue="aqhbPUDSbKidqICsZmgyng==" spinCount="100000" sheet="1" objects="1" scenarios="1"/>
  <mergeCells count="1">
    <mergeCell ref="D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8868-0DC6-41DE-B0CC-B8D1B0BB036D}">
  <dimension ref="A1:P14"/>
  <sheetViews>
    <sheetView workbookViewId="0">
      <selection activeCell="J6" sqref="J6"/>
    </sheetView>
  </sheetViews>
  <sheetFormatPr defaultColWidth="9.109375" defaultRowHeight="14.4" x14ac:dyDescent="0.3"/>
  <cols>
    <col min="1" max="1" width="10.5546875" style="114" customWidth="1"/>
    <col min="2" max="2" width="49.554687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1221</v>
      </c>
      <c r="C1" s="114" t="s">
        <v>100</v>
      </c>
      <c r="D1" s="472" t="s">
        <v>1222</v>
      </c>
      <c r="E1" s="472"/>
      <c r="F1" s="472"/>
      <c r="H1" s="114" t="s">
        <v>102</v>
      </c>
      <c r="I1" s="116">
        <v>100036</v>
      </c>
    </row>
    <row r="2" spans="1:16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19" t="s">
        <v>1223</v>
      </c>
      <c r="B4" s="119" t="s">
        <v>1224</v>
      </c>
      <c r="C4" s="280">
        <v>14.36</v>
      </c>
      <c r="D4" s="127">
        <v>72</v>
      </c>
      <c r="E4" s="280">
        <v>3.19</v>
      </c>
      <c r="F4" s="182">
        <v>8.08</v>
      </c>
      <c r="G4" s="281">
        <f>F4/D4</f>
        <v>0.11222222222222222</v>
      </c>
      <c r="H4" s="248"/>
      <c r="I4" s="182">
        <f>F4*H4</f>
        <v>0</v>
      </c>
      <c r="J4" s="282" t="s">
        <v>1225</v>
      </c>
    </row>
    <row r="5" spans="1:16" ht="24" customHeight="1" x14ac:dyDescent="0.3">
      <c r="A5" s="119" t="s">
        <v>1226</v>
      </c>
      <c r="B5" s="119" t="s">
        <v>1227</v>
      </c>
      <c r="C5" s="280">
        <v>19.38</v>
      </c>
      <c r="D5" s="127">
        <v>100</v>
      </c>
      <c r="E5" s="280">
        <v>3.1</v>
      </c>
      <c r="F5" s="182">
        <v>4.49</v>
      </c>
      <c r="G5" s="281">
        <f t="shared" ref="G5:G13" si="0">F5/D5</f>
        <v>4.4900000000000002E-2</v>
      </c>
      <c r="H5" s="248"/>
      <c r="I5" s="182">
        <f t="shared" ref="I5:I13" si="1">F5*H5</f>
        <v>0</v>
      </c>
      <c r="J5" s="282" t="s">
        <v>1225</v>
      </c>
    </row>
    <row r="6" spans="1:16" ht="24" customHeight="1" x14ac:dyDescent="0.3">
      <c r="A6" s="119" t="s">
        <v>1228</v>
      </c>
      <c r="B6" s="119" t="s">
        <v>1229</v>
      </c>
      <c r="C6" s="280">
        <v>15</v>
      </c>
      <c r="D6" s="127">
        <v>100</v>
      </c>
      <c r="E6" s="280">
        <v>2.4</v>
      </c>
      <c r="F6" s="190">
        <v>5.62</v>
      </c>
      <c r="G6" s="281">
        <f t="shared" si="0"/>
        <v>5.62E-2</v>
      </c>
      <c r="H6" s="249"/>
      <c r="I6" s="190">
        <f t="shared" si="1"/>
        <v>0</v>
      </c>
      <c r="J6" s="282" t="s">
        <v>1230</v>
      </c>
    </row>
    <row r="7" spans="1:16" ht="24" customHeight="1" x14ac:dyDescent="0.3">
      <c r="A7" s="119" t="s">
        <v>1231</v>
      </c>
      <c r="B7" s="119" t="s">
        <v>1232</v>
      </c>
      <c r="C7" s="280">
        <v>11.93</v>
      </c>
      <c r="D7" s="127">
        <v>72</v>
      </c>
      <c r="E7" s="280">
        <v>2.65</v>
      </c>
      <c r="F7" s="190">
        <v>2.0299999999999998</v>
      </c>
      <c r="G7" s="281">
        <f t="shared" si="0"/>
        <v>2.8194444444444442E-2</v>
      </c>
      <c r="H7" s="249"/>
      <c r="I7" s="190">
        <f t="shared" si="1"/>
        <v>0</v>
      </c>
      <c r="J7" s="282" t="s">
        <v>1233</v>
      </c>
    </row>
    <row r="8" spans="1:16" ht="24" customHeight="1" x14ac:dyDescent="0.3">
      <c r="A8" s="119" t="s">
        <v>1234</v>
      </c>
      <c r="B8" s="119" t="s">
        <v>1224</v>
      </c>
      <c r="C8" s="283">
        <v>18.86</v>
      </c>
      <c r="D8" s="127">
        <v>72</v>
      </c>
      <c r="E8" s="280">
        <v>4.1900000000000004</v>
      </c>
      <c r="F8" s="190">
        <v>16.16</v>
      </c>
      <c r="G8" s="281">
        <f t="shared" si="0"/>
        <v>0.22444444444444445</v>
      </c>
      <c r="H8" s="249"/>
      <c r="I8" s="190">
        <f t="shared" si="1"/>
        <v>0</v>
      </c>
      <c r="J8" s="282" t="s">
        <v>1235</v>
      </c>
    </row>
    <row r="9" spans="1:16" ht="24" customHeight="1" x14ac:dyDescent="0.3">
      <c r="A9" s="119" t="s">
        <v>1236</v>
      </c>
      <c r="B9" s="119" t="s">
        <v>1237</v>
      </c>
      <c r="C9" s="134">
        <v>18.86</v>
      </c>
      <c r="D9" s="127">
        <v>72</v>
      </c>
      <c r="E9" s="280">
        <v>4.1900000000000004</v>
      </c>
      <c r="F9" s="190">
        <v>16.16</v>
      </c>
      <c r="G9" s="281">
        <f t="shared" si="0"/>
        <v>0.22444444444444445</v>
      </c>
      <c r="H9" s="249"/>
      <c r="I9" s="190">
        <f t="shared" si="1"/>
        <v>0</v>
      </c>
      <c r="J9" s="282" t="s">
        <v>1235</v>
      </c>
    </row>
    <row r="10" spans="1:16" ht="24" customHeight="1" x14ac:dyDescent="0.3">
      <c r="A10" s="119" t="s">
        <v>1238</v>
      </c>
      <c r="B10" s="119" t="s">
        <v>1239</v>
      </c>
      <c r="C10" s="280">
        <v>19.309999999999999</v>
      </c>
      <c r="D10" s="127">
        <v>72</v>
      </c>
      <c r="E10" s="280">
        <v>4.29</v>
      </c>
      <c r="F10" s="190">
        <v>16.57</v>
      </c>
      <c r="G10" s="281">
        <f t="shared" si="0"/>
        <v>0.23013888888888889</v>
      </c>
      <c r="H10" s="249"/>
      <c r="I10" s="190">
        <f t="shared" si="1"/>
        <v>0</v>
      </c>
      <c r="J10" s="282" t="s">
        <v>1235</v>
      </c>
    </row>
    <row r="11" spans="1:16" ht="24" customHeight="1" x14ac:dyDescent="0.3">
      <c r="A11" s="284" t="s">
        <v>1240</v>
      </c>
      <c r="B11" s="146" t="s">
        <v>1241</v>
      </c>
      <c r="C11" s="285">
        <v>17.190000000000001</v>
      </c>
      <c r="D11" s="286">
        <v>72</v>
      </c>
      <c r="E11" s="287">
        <v>3.82</v>
      </c>
      <c r="F11" s="190">
        <v>8.89</v>
      </c>
      <c r="G11" s="281">
        <f t="shared" si="0"/>
        <v>0.12347222222222223</v>
      </c>
      <c r="H11" s="249"/>
      <c r="I11" s="190">
        <f t="shared" si="1"/>
        <v>0</v>
      </c>
      <c r="J11" s="282" t="s">
        <v>1242</v>
      </c>
      <c r="P11" s="140"/>
    </row>
    <row r="12" spans="1:16" ht="24" customHeight="1" x14ac:dyDescent="0.3">
      <c r="A12" s="284" t="s">
        <v>1243</v>
      </c>
      <c r="B12" s="146" t="s">
        <v>1244</v>
      </c>
      <c r="C12" s="285">
        <v>17.190000000000001</v>
      </c>
      <c r="D12" s="286">
        <v>72</v>
      </c>
      <c r="E12" s="287">
        <v>3.82</v>
      </c>
      <c r="F12" s="190">
        <v>8.89</v>
      </c>
      <c r="G12" s="281">
        <f t="shared" si="0"/>
        <v>0.12347222222222223</v>
      </c>
      <c r="H12" s="249"/>
      <c r="I12" s="190">
        <f t="shared" si="1"/>
        <v>0</v>
      </c>
      <c r="J12" s="282" t="s">
        <v>1242</v>
      </c>
      <c r="P12" s="140"/>
    </row>
    <row r="13" spans="1:16" ht="24" customHeight="1" x14ac:dyDescent="0.3">
      <c r="A13" s="119" t="s">
        <v>1245</v>
      </c>
      <c r="B13" s="119" t="s">
        <v>1246</v>
      </c>
      <c r="C13" s="186">
        <v>14</v>
      </c>
      <c r="D13" s="141">
        <v>72</v>
      </c>
      <c r="E13" s="186">
        <v>3.11</v>
      </c>
      <c r="F13" s="190">
        <v>12.14</v>
      </c>
      <c r="G13" s="281">
        <f t="shared" si="0"/>
        <v>0.16861111111111113</v>
      </c>
      <c r="H13" s="249"/>
      <c r="I13" s="190">
        <f t="shared" si="1"/>
        <v>0</v>
      </c>
      <c r="J13" s="282" t="s">
        <v>1242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7ENfLUuCxtt5L6hR7yUwo5YL4zH1gTqnOR7+j+6dK32WU57gOpD8kG+2+7vLZaieYTA7PuB845AeCwwUlNzkTg==" saltValue="rzC3gV0MgiwnAQnzdh8yiQ==" spinCount="100000" sheet="1" objects="1" scenarios="1"/>
  <mergeCells count="1">
    <mergeCell ref="D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7673-E72F-48CE-A272-179FEA49BF67}">
  <dimension ref="A1:P14"/>
  <sheetViews>
    <sheetView workbookViewId="0">
      <selection activeCell="J14" sqref="J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13" t="s">
        <v>1193</v>
      </c>
      <c r="C1" s="114" t="s">
        <v>100</v>
      </c>
      <c r="D1" s="476" t="s">
        <v>1194</v>
      </c>
      <c r="E1" s="476"/>
      <c r="F1" s="476"/>
      <c r="H1" s="114" t="s">
        <v>102</v>
      </c>
      <c r="I1" s="100">
        <v>100420</v>
      </c>
    </row>
    <row r="2" spans="1:16" x14ac:dyDescent="0.3">
      <c r="A2" s="118"/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41">
        <v>3010</v>
      </c>
      <c r="B4" s="185" t="s">
        <v>1195</v>
      </c>
      <c r="C4" s="179">
        <v>15.63</v>
      </c>
      <c r="D4" s="180">
        <v>100</v>
      </c>
      <c r="E4" s="181">
        <v>2.5</v>
      </c>
      <c r="F4" s="182">
        <v>2.39</v>
      </c>
      <c r="G4" s="183">
        <f>F4/D4</f>
        <v>2.3900000000000001E-2</v>
      </c>
      <c r="H4" s="248"/>
      <c r="I4" s="182">
        <f>F4*H4</f>
        <v>0</v>
      </c>
      <c r="J4" s="184"/>
    </row>
    <row r="5" spans="1:16" ht="24" customHeight="1" x14ac:dyDescent="0.3">
      <c r="A5" s="141">
        <v>3014</v>
      </c>
      <c r="B5" s="185" t="s">
        <v>1196</v>
      </c>
      <c r="C5" s="186">
        <v>15.63</v>
      </c>
      <c r="D5" s="187">
        <v>50</v>
      </c>
      <c r="E5" s="188">
        <v>5</v>
      </c>
      <c r="F5" s="182">
        <v>2.56</v>
      </c>
      <c r="G5" s="183">
        <f t="shared" ref="G5:G13" si="0">F5/D5</f>
        <v>5.1200000000000002E-2</v>
      </c>
      <c r="H5" s="248"/>
      <c r="I5" s="182">
        <f t="shared" ref="I5:I13" si="1">F5*H5</f>
        <v>0</v>
      </c>
      <c r="J5" s="189"/>
    </row>
    <row r="6" spans="1:16" ht="24" customHeight="1" x14ac:dyDescent="0.3">
      <c r="A6" s="141">
        <v>3085</v>
      </c>
      <c r="B6" s="185" t="s">
        <v>1197</v>
      </c>
      <c r="C6" s="186">
        <v>8</v>
      </c>
      <c r="D6" s="187">
        <v>320</v>
      </c>
      <c r="E6" s="188">
        <v>0.4</v>
      </c>
      <c r="F6" s="190">
        <v>1.25</v>
      </c>
      <c r="G6" s="183">
        <f t="shared" si="0"/>
        <v>3.90625E-3</v>
      </c>
      <c r="H6" s="249"/>
      <c r="I6" s="190">
        <f t="shared" si="1"/>
        <v>0</v>
      </c>
      <c r="J6" s="189"/>
    </row>
    <row r="7" spans="1:16" ht="24" customHeight="1" x14ac:dyDescent="0.3">
      <c r="A7" s="141">
        <v>7050</v>
      </c>
      <c r="B7" s="185" t="s">
        <v>1198</v>
      </c>
      <c r="C7" s="186">
        <v>18.23</v>
      </c>
      <c r="D7" s="187">
        <v>108</v>
      </c>
      <c r="E7" s="188">
        <v>2.7</v>
      </c>
      <c r="F7" s="190">
        <v>1.85</v>
      </c>
      <c r="G7" s="183">
        <f t="shared" si="0"/>
        <v>1.712962962962963E-2</v>
      </c>
      <c r="H7" s="249"/>
      <c r="I7" s="190">
        <f t="shared" si="1"/>
        <v>0</v>
      </c>
      <c r="J7" s="189" t="s">
        <v>1199</v>
      </c>
    </row>
    <row r="8" spans="1:16" ht="24" customHeight="1" x14ac:dyDescent="0.3">
      <c r="A8" s="141">
        <v>7051</v>
      </c>
      <c r="B8" s="185" t="s">
        <v>1200</v>
      </c>
      <c r="C8" s="186">
        <v>16.5</v>
      </c>
      <c r="D8" s="187">
        <v>120</v>
      </c>
      <c r="E8" s="188">
        <v>2.2000000000000002</v>
      </c>
      <c r="F8" s="190">
        <v>2.02</v>
      </c>
      <c r="G8" s="183">
        <f t="shared" si="0"/>
        <v>1.6833333333333332E-2</v>
      </c>
      <c r="H8" s="249"/>
      <c r="I8" s="190">
        <f t="shared" si="1"/>
        <v>0</v>
      </c>
      <c r="J8" s="189" t="s">
        <v>1201</v>
      </c>
    </row>
    <row r="9" spans="1:16" ht="24" customHeight="1" x14ac:dyDescent="0.3">
      <c r="A9" s="141">
        <v>30110</v>
      </c>
      <c r="B9" s="185" t="s">
        <v>1202</v>
      </c>
      <c r="C9" s="186">
        <v>13.75</v>
      </c>
      <c r="D9" s="187">
        <v>100</v>
      </c>
      <c r="E9" s="188">
        <v>2.2000000000000002</v>
      </c>
      <c r="F9" s="190">
        <v>2.02</v>
      </c>
      <c r="G9" s="183">
        <f t="shared" si="0"/>
        <v>2.0199999999999999E-2</v>
      </c>
      <c r="H9" s="249"/>
      <c r="I9" s="190">
        <f t="shared" si="1"/>
        <v>0</v>
      </c>
      <c r="J9" s="189" t="s">
        <v>1201</v>
      </c>
    </row>
    <row r="10" spans="1:16" ht="24" customHeight="1" x14ac:dyDescent="0.3">
      <c r="A10" s="141">
        <v>30113</v>
      </c>
      <c r="B10" s="185" t="s">
        <v>1203</v>
      </c>
      <c r="C10" s="186">
        <v>12.5</v>
      </c>
      <c r="D10" s="187">
        <v>200</v>
      </c>
      <c r="E10" s="188">
        <v>1</v>
      </c>
      <c r="F10" s="190">
        <v>1.86</v>
      </c>
      <c r="G10" s="183">
        <f t="shared" si="0"/>
        <v>9.300000000000001E-3</v>
      </c>
      <c r="H10" s="249"/>
      <c r="I10" s="190">
        <f t="shared" si="1"/>
        <v>0</v>
      </c>
      <c r="J10" s="189" t="s">
        <v>1204</v>
      </c>
    </row>
    <row r="11" spans="1:16" ht="24" customHeight="1" x14ac:dyDescent="0.3">
      <c r="A11" s="141">
        <v>30131</v>
      </c>
      <c r="B11" s="201" t="s">
        <v>1205</v>
      </c>
      <c r="C11" s="186">
        <v>12.5</v>
      </c>
      <c r="D11" s="187">
        <v>200</v>
      </c>
      <c r="E11" s="188">
        <v>1</v>
      </c>
      <c r="F11" s="190">
        <v>1.8</v>
      </c>
      <c r="G11" s="183">
        <f t="shared" si="0"/>
        <v>9.0000000000000011E-3</v>
      </c>
      <c r="H11" s="249"/>
      <c r="I11" s="190">
        <f t="shared" si="1"/>
        <v>0</v>
      </c>
      <c r="J11" s="189" t="s">
        <v>1204</v>
      </c>
      <c r="P11" s="140"/>
    </row>
    <row r="12" spans="1:16" ht="24" customHeight="1" x14ac:dyDescent="0.3">
      <c r="A12" s="141">
        <v>30185</v>
      </c>
      <c r="B12" s="185" t="s">
        <v>1206</v>
      </c>
      <c r="C12" s="186">
        <v>10.31</v>
      </c>
      <c r="D12" s="187">
        <v>332</v>
      </c>
      <c r="E12" s="188">
        <v>0.5</v>
      </c>
      <c r="F12" s="190">
        <v>2.02</v>
      </c>
      <c r="G12" s="183">
        <f t="shared" si="0"/>
        <v>6.0843373493975903E-3</v>
      </c>
      <c r="H12" s="249"/>
      <c r="I12" s="190">
        <f t="shared" si="1"/>
        <v>0</v>
      </c>
      <c r="J12" s="189" t="s">
        <v>1207</v>
      </c>
    </row>
    <row r="13" spans="1:16" ht="24" customHeight="1" x14ac:dyDescent="0.3">
      <c r="A13" s="177">
        <v>31012</v>
      </c>
      <c r="B13" s="279" t="s">
        <v>1208</v>
      </c>
      <c r="C13" s="186">
        <v>11.25</v>
      </c>
      <c r="D13" s="187">
        <v>180</v>
      </c>
      <c r="E13" s="188">
        <v>1</v>
      </c>
      <c r="F13" s="190">
        <v>1.88</v>
      </c>
      <c r="G13" s="183">
        <f t="shared" si="0"/>
        <v>1.0444444444444444E-2</v>
      </c>
      <c r="H13" s="249"/>
      <c r="I13" s="190">
        <f t="shared" si="1"/>
        <v>0</v>
      </c>
      <c r="J13" s="189" t="s">
        <v>1204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HJ99pKQYv2jnpFGkgY4eaqElSnXa3a7VtjWUPAdDudSzN7sIklygz5wYb5lkUXlGaIuE2NwzZYVCGlaKERJOlg==" saltValue="L2IRmGaRo4YMPggVoO0bBg==" spinCount="100000" sheet="1" objects="1" scenarios="1"/>
  <mergeCells count="1">
    <mergeCell ref="D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D230-BDB6-478C-BBEA-08F1B52DF15D}">
  <dimension ref="A1:P14"/>
  <sheetViews>
    <sheetView workbookViewId="0">
      <selection activeCell="D1" sqref="D1:F1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13" t="s">
        <v>1193</v>
      </c>
      <c r="C1" s="114" t="s">
        <v>100</v>
      </c>
      <c r="D1" s="476" t="s">
        <v>1273</v>
      </c>
      <c r="E1" s="476"/>
      <c r="F1" s="476"/>
      <c r="H1" s="114" t="s">
        <v>102</v>
      </c>
      <c r="I1" s="100">
        <v>100421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41">
        <v>4911</v>
      </c>
      <c r="B4" s="185" t="s">
        <v>1209</v>
      </c>
      <c r="C4" s="179">
        <v>24</v>
      </c>
      <c r="D4" s="180">
        <v>384</v>
      </c>
      <c r="E4" s="181">
        <v>1</v>
      </c>
      <c r="F4" s="182">
        <v>1.48</v>
      </c>
      <c r="G4" s="183">
        <f>F4/D4</f>
        <v>3.8541666666666668E-3</v>
      </c>
      <c r="H4" s="248"/>
      <c r="I4" s="182">
        <f>F4*H4</f>
        <v>0</v>
      </c>
      <c r="J4" s="184" t="s">
        <v>1207</v>
      </c>
    </row>
    <row r="5" spans="1:16" ht="24" customHeight="1" x14ac:dyDescent="0.3">
      <c r="A5" s="141">
        <v>4912</v>
      </c>
      <c r="B5" s="185" t="s">
        <v>1210</v>
      </c>
      <c r="C5" s="186">
        <v>24</v>
      </c>
      <c r="D5" s="187">
        <v>384</v>
      </c>
      <c r="E5" s="188">
        <v>1</v>
      </c>
      <c r="F5" s="182">
        <v>1.5</v>
      </c>
      <c r="G5" s="183">
        <f t="shared" ref="G5:G13" si="0">F5/D5</f>
        <v>3.90625E-3</v>
      </c>
      <c r="H5" s="248"/>
      <c r="I5" s="182">
        <f t="shared" ref="I5:I13" si="1">F5*H5</f>
        <v>0</v>
      </c>
      <c r="J5" s="189" t="s">
        <v>1207</v>
      </c>
    </row>
    <row r="6" spans="1:16" ht="24" customHeight="1" x14ac:dyDescent="0.3">
      <c r="A6" s="141">
        <v>4914</v>
      </c>
      <c r="B6" s="185" t="s">
        <v>1211</v>
      </c>
      <c r="C6" s="186">
        <v>24</v>
      </c>
      <c r="D6" s="187">
        <v>384</v>
      </c>
      <c r="E6" s="188">
        <v>1</v>
      </c>
      <c r="F6" s="190">
        <v>1.45</v>
      </c>
      <c r="G6" s="183">
        <f t="shared" si="0"/>
        <v>3.7760416666666667E-3</v>
      </c>
      <c r="H6" s="249"/>
      <c r="I6" s="190">
        <f t="shared" si="1"/>
        <v>0</v>
      </c>
      <c r="J6" s="184" t="s">
        <v>1207</v>
      </c>
    </row>
    <row r="7" spans="1:16" ht="24" customHeight="1" x14ac:dyDescent="0.3">
      <c r="A7" s="141">
        <v>4915</v>
      </c>
      <c r="B7" s="185" t="s">
        <v>1212</v>
      </c>
      <c r="C7" s="186">
        <v>24</v>
      </c>
      <c r="D7" s="187">
        <v>384</v>
      </c>
      <c r="E7" s="188">
        <v>1</v>
      </c>
      <c r="F7" s="190">
        <v>1.66</v>
      </c>
      <c r="G7" s="183">
        <f t="shared" si="0"/>
        <v>4.3229166666666667E-3</v>
      </c>
      <c r="H7" s="249"/>
      <c r="I7" s="190">
        <f t="shared" si="1"/>
        <v>0</v>
      </c>
      <c r="J7" s="189" t="s">
        <v>1207</v>
      </c>
    </row>
    <row r="8" spans="1:16" ht="24" customHeight="1" x14ac:dyDescent="0.3">
      <c r="A8" s="141">
        <v>4934</v>
      </c>
      <c r="B8" s="185" t="s">
        <v>1213</v>
      </c>
      <c r="C8" s="186">
        <v>14.96</v>
      </c>
      <c r="D8" s="187">
        <v>180</v>
      </c>
      <c r="E8" s="188">
        <v>1.33</v>
      </c>
      <c r="F8" s="190">
        <v>0.89</v>
      </c>
      <c r="G8" s="183">
        <f t="shared" si="0"/>
        <v>4.9444444444444449E-3</v>
      </c>
      <c r="H8" s="249"/>
      <c r="I8" s="190">
        <f t="shared" si="1"/>
        <v>0</v>
      </c>
      <c r="J8" s="189" t="s">
        <v>1214</v>
      </c>
    </row>
    <row r="9" spans="1:16" ht="24" customHeight="1" x14ac:dyDescent="0.3">
      <c r="A9" s="141">
        <v>4935</v>
      </c>
      <c r="B9" s="185" t="s">
        <v>1215</v>
      </c>
      <c r="C9" s="186">
        <v>15</v>
      </c>
      <c r="D9" s="187">
        <v>180</v>
      </c>
      <c r="E9" s="188">
        <v>1.33</v>
      </c>
      <c r="F9" s="190">
        <v>1</v>
      </c>
      <c r="G9" s="183">
        <f t="shared" si="0"/>
        <v>5.5555555555555558E-3</v>
      </c>
      <c r="H9" s="249"/>
      <c r="I9" s="190">
        <f t="shared" si="1"/>
        <v>0</v>
      </c>
      <c r="J9" s="189" t="s">
        <v>1214</v>
      </c>
    </row>
    <row r="10" spans="1:16" ht="24" customHeight="1" x14ac:dyDescent="0.3">
      <c r="A10" s="141">
        <v>14921</v>
      </c>
      <c r="B10" s="185" t="s">
        <v>1216</v>
      </c>
      <c r="C10" s="186">
        <v>22.2</v>
      </c>
      <c r="D10" s="187">
        <v>192</v>
      </c>
      <c r="E10" s="188">
        <v>1.85</v>
      </c>
      <c r="F10" s="190">
        <v>1.27</v>
      </c>
      <c r="G10" s="183">
        <f t="shared" si="0"/>
        <v>6.6145833333333334E-3</v>
      </c>
      <c r="H10" s="249"/>
      <c r="I10" s="190">
        <f t="shared" si="1"/>
        <v>0</v>
      </c>
      <c r="J10" s="189" t="s">
        <v>1204</v>
      </c>
    </row>
    <row r="11" spans="1:16" ht="24" customHeight="1" x14ac:dyDescent="0.3">
      <c r="A11" s="141">
        <v>14922</v>
      </c>
      <c r="B11" s="185" t="s">
        <v>1217</v>
      </c>
      <c r="C11" s="186">
        <v>22.2</v>
      </c>
      <c r="D11" s="187">
        <v>192</v>
      </c>
      <c r="E11" s="188">
        <v>1.85</v>
      </c>
      <c r="F11" s="190">
        <v>1.27</v>
      </c>
      <c r="G11" s="183">
        <f t="shared" si="0"/>
        <v>6.6145833333333334E-3</v>
      </c>
      <c r="H11" s="249"/>
      <c r="I11" s="190">
        <f t="shared" si="1"/>
        <v>0</v>
      </c>
      <c r="J11" s="189" t="s">
        <v>1204</v>
      </c>
      <c r="P11" s="140"/>
    </row>
    <row r="12" spans="1:16" ht="24" customHeight="1" x14ac:dyDescent="0.3">
      <c r="A12" s="141">
        <v>14924</v>
      </c>
      <c r="B12" s="185" t="s">
        <v>1218</v>
      </c>
      <c r="C12" s="186">
        <v>22.2</v>
      </c>
      <c r="D12" s="187">
        <v>192</v>
      </c>
      <c r="E12" s="188">
        <v>1.85</v>
      </c>
      <c r="F12" s="190">
        <v>1.34</v>
      </c>
      <c r="G12" s="183">
        <f t="shared" si="0"/>
        <v>6.9791666666666674E-3</v>
      </c>
      <c r="H12" s="249"/>
      <c r="I12" s="190">
        <f t="shared" si="1"/>
        <v>0</v>
      </c>
      <c r="J12" s="189" t="s">
        <v>1219</v>
      </c>
    </row>
    <row r="13" spans="1:16" ht="24" customHeight="1" x14ac:dyDescent="0.3">
      <c r="A13" s="177">
        <v>14925</v>
      </c>
      <c r="B13" s="178" t="s">
        <v>1220</v>
      </c>
      <c r="C13" s="186">
        <v>22.2</v>
      </c>
      <c r="D13" s="187">
        <v>192</v>
      </c>
      <c r="E13" s="188">
        <v>1.85</v>
      </c>
      <c r="F13" s="190">
        <v>1.32</v>
      </c>
      <c r="G13" s="183">
        <f t="shared" si="0"/>
        <v>6.875E-3</v>
      </c>
      <c r="H13" s="249"/>
      <c r="I13" s="190">
        <f t="shared" si="1"/>
        <v>0</v>
      </c>
      <c r="J13" s="189" t="s">
        <v>1204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h5H0jiiP/l++8A/eJP8HohTyXUU4nKhJVsRAQSEbsWLMhD9Nm7l/aRuNLXDBLjYvqF2+cFR+tiKgFldqFPh/vA==" saltValue="AZ/lim2NIiFYUVt55sDwYg==" spinCount="100000" sheet="1" objects="1" scenarios="1"/>
  <mergeCells count="1">
    <mergeCell ref="D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D044-14AF-4650-8977-93452DE3C849}">
  <dimension ref="A1:N14"/>
  <sheetViews>
    <sheetView workbookViewId="0">
      <selection activeCell="I4" sqref="I4:I1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4" x14ac:dyDescent="0.3">
      <c r="A1" s="112" t="s">
        <v>98</v>
      </c>
      <c r="B1" s="143" t="s">
        <v>1080</v>
      </c>
      <c r="C1" s="114" t="s">
        <v>100</v>
      </c>
      <c r="D1" s="472" t="s">
        <v>1081</v>
      </c>
      <c r="E1" s="472"/>
      <c r="F1" s="472"/>
      <c r="H1" s="114" t="s">
        <v>102</v>
      </c>
      <c r="I1" s="116">
        <v>100124</v>
      </c>
    </row>
    <row r="2" spans="1:14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4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4" ht="24" customHeight="1" thickTop="1" x14ac:dyDescent="0.3">
      <c r="A4" s="141" t="s">
        <v>1082</v>
      </c>
      <c r="B4" s="274" t="s">
        <v>1083</v>
      </c>
      <c r="C4" s="275" t="s">
        <v>1084</v>
      </c>
      <c r="D4" s="141">
        <v>98</v>
      </c>
      <c r="E4" s="276">
        <v>2.68</v>
      </c>
      <c r="F4" s="190">
        <v>23.59</v>
      </c>
      <c r="G4" s="191">
        <v>0.24071428571428571</v>
      </c>
      <c r="H4" s="249"/>
      <c r="I4" s="190">
        <f>F4*H4</f>
        <v>0</v>
      </c>
      <c r="J4" s="199" t="s">
        <v>141</v>
      </c>
    </row>
    <row r="5" spans="1:14" ht="24" customHeight="1" x14ac:dyDescent="0.3">
      <c r="A5" s="141" t="s">
        <v>1085</v>
      </c>
      <c r="B5" s="185" t="s">
        <v>1086</v>
      </c>
      <c r="C5" s="277" t="s">
        <v>1087</v>
      </c>
      <c r="D5" s="141">
        <v>86</v>
      </c>
      <c r="E5" s="276">
        <v>3.86</v>
      </c>
      <c r="F5" s="182">
        <v>22.88</v>
      </c>
      <c r="G5" s="191">
        <v>0.26604651162790699</v>
      </c>
      <c r="H5" s="249"/>
      <c r="I5" s="182">
        <f>F5*H5</f>
        <v>0</v>
      </c>
      <c r="J5" s="199" t="s">
        <v>141</v>
      </c>
    </row>
    <row r="6" spans="1:14" ht="24" customHeight="1" x14ac:dyDescent="0.3">
      <c r="A6" s="141">
        <v>8028</v>
      </c>
      <c r="B6" s="269" t="s">
        <v>1088</v>
      </c>
      <c r="C6" s="275" t="s">
        <v>1089</v>
      </c>
      <c r="D6" s="141">
        <v>71</v>
      </c>
      <c r="E6" s="276">
        <v>3.58</v>
      </c>
      <c r="F6" s="190">
        <v>15.36</v>
      </c>
      <c r="G6" s="191">
        <v>0.21633802816901407</v>
      </c>
      <c r="H6" s="249"/>
      <c r="I6" s="190">
        <f>F6*H6</f>
        <v>0</v>
      </c>
      <c r="J6" s="199" t="s">
        <v>141</v>
      </c>
      <c r="N6" s="140"/>
    </row>
    <row r="7" spans="1:14" ht="24" customHeight="1" x14ac:dyDescent="0.3">
      <c r="A7" s="141">
        <v>2099</v>
      </c>
      <c r="B7" s="274" t="s">
        <v>1090</v>
      </c>
      <c r="C7" s="186">
        <v>12</v>
      </c>
      <c r="D7" s="141">
        <v>64</v>
      </c>
      <c r="E7" s="276">
        <v>3</v>
      </c>
      <c r="F7" s="182">
        <v>12.84</v>
      </c>
      <c r="G7" s="191">
        <v>0.200625</v>
      </c>
      <c r="H7" s="249"/>
      <c r="I7" s="182">
        <f>F7*H7</f>
        <v>0</v>
      </c>
      <c r="J7" s="199" t="s">
        <v>141</v>
      </c>
    </row>
    <row r="8" spans="1:14" ht="24" customHeight="1" x14ac:dyDescent="0.3">
      <c r="A8" s="141">
        <v>2565</v>
      </c>
      <c r="B8" s="185" t="s">
        <v>1091</v>
      </c>
      <c r="C8" s="186">
        <v>12</v>
      </c>
      <c r="D8" s="141">
        <v>62</v>
      </c>
      <c r="E8" s="276">
        <v>3.06</v>
      </c>
      <c r="F8" s="190">
        <v>14.52</v>
      </c>
      <c r="G8" s="191">
        <v>0.23419354838709677</v>
      </c>
      <c r="H8" s="249"/>
      <c r="I8" s="190">
        <f>F8*H8</f>
        <v>0</v>
      </c>
      <c r="J8" s="199" t="s">
        <v>141</v>
      </c>
    </row>
    <row r="9" spans="1:14" ht="24" customHeight="1" x14ac:dyDescent="0.3">
      <c r="A9" s="141" t="s">
        <v>1092</v>
      </c>
      <c r="B9" s="278" t="s">
        <v>1093</v>
      </c>
      <c r="C9" s="186">
        <v>12</v>
      </c>
      <c r="D9" s="141">
        <v>64</v>
      </c>
      <c r="E9" s="276">
        <v>3</v>
      </c>
      <c r="F9" s="190">
        <v>12</v>
      </c>
      <c r="G9" s="191">
        <v>0.1875</v>
      </c>
      <c r="H9" s="249"/>
      <c r="I9" s="190">
        <f t="shared" ref="I9:I13" si="0">F9*H9</f>
        <v>0</v>
      </c>
      <c r="J9" s="199" t="s">
        <v>141</v>
      </c>
    </row>
    <row r="10" spans="1:14" ht="24" customHeight="1" x14ac:dyDescent="0.3">
      <c r="A10" s="141">
        <v>6132</v>
      </c>
      <c r="B10" s="185" t="s">
        <v>1094</v>
      </c>
      <c r="C10" s="186">
        <v>10.25</v>
      </c>
      <c r="D10" s="141">
        <v>160</v>
      </c>
      <c r="E10" s="276">
        <v>1.0249999999999999</v>
      </c>
      <c r="F10" s="190">
        <v>10.76</v>
      </c>
      <c r="G10" s="191">
        <v>6.7250000000000004E-2</v>
      </c>
      <c r="H10" s="249"/>
      <c r="I10" s="190">
        <f t="shared" si="0"/>
        <v>0</v>
      </c>
      <c r="J10" s="199" t="s">
        <v>658</v>
      </c>
    </row>
    <row r="11" spans="1:14" ht="24" customHeight="1" x14ac:dyDescent="0.3">
      <c r="A11" s="141">
        <v>6140</v>
      </c>
      <c r="B11" s="185" t="s">
        <v>1095</v>
      </c>
      <c r="C11" s="186">
        <v>10.25</v>
      </c>
      <c r="D11" s="141">
        <v>160</v>
      </c>
      <c r="E11" s="276">
        <v>1.0249999999999999</v>
      </c>
      <c r="F11" s="190">
        <v>10.76</v>
      </c>
      <c r="G11" s="191">
        <v>6.7250000000000004E-2</v>
      </c>
      <c r="H11" s="249"/>
      <c r="I11" s="190">
        <f t="shared" si="0"/>
        <v>0</v>
      </c>
      <c r="J11" s="199" t="s">
        <v>658</v>
      </c>
    </row>
    <row r="12" spans="1:14" ht="24" customHeight="1" x14ac:dyDescent="0.3">
      <c r="A12" s="141" t="s">
        <v>1096</v>
      </c>
      <c r="B12" s="185" t="s">
        <v>1097</v>
      </c>
      <c r="C12" s="186">
        <v>28</v>
      </c>
      <c r="D12" s="187">
        <v>148</v>
      </c>
      <c r="E12" s="188">
        <v>3.01</v>
      </c>
      <c r="F12" s="190">
        <v>31.64</v>
      </c>
      <c r="G12" s="191">
        <v>0.21378378378378379</v>
      </c>
      <c r="H12" s="249"/>
      <c r="I12" s="190">
        <f t="shared" si="0"/>
        <v>0</v>
      </c>
      <c r="J12" s="199" t="s">
        <v>141</v>
      </c>
    </row>
    <row r="13" spans="1:14" ht="24" customHeight="1" x14ac:dyDescent="0.3">
      <c r="A13" s="141" t="s">
        <v>1098</v>
      </c>
      <c r="B13" s="185" t="s">
        <v>1099</v>
      </c>
      <c r="C13" s="186">
        <v>30</v>
      </c>
      <c r="D13" s="187">
        <v>175</v>
      </c>
      <c r="E13" s="188">
        <v>2.75</v>
      </c>
      <c r="F13" s="190">
        <v>31.5</v>
      </c>
      <c r="G13" s="191">
        <v>0.18</v>
      </c>
      <c r="H13" s="249"/>
      <c r="I13" s="190">
        <f t="shared" si="0"/>
        <v>0</v>
      </c>
      <c r="J13" s="199" t="s">
        <v>141</v>
      </c>
    </row>
    <row r="14" spans="1:14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KrP/+onR6N1wuIGBLcBX9YioyIyFPRhdjms4AHt8ubgwyorRAqUsHle1c8vII2r9fJdN/L0phj5RnzCtkQXZgA==" saltValue="7tq/Sag6CE3ycMTqgMo9hg==" spinCount="100000" sheet="1" objects="1" scenarios="1"/>
  <mergeCells count="1">
    <mergeCell ref="D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9B13-B9CB-4FDA-ACC5-153D85556AD9}">
  <dimension ref="A1:P14"/>
  <sheetViews>
    <sheetView workbookViewId="0">
      <selection activeCell="F4" sqref="F4 H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448</v>
      </c>
      <c r="C1" s="114" t="s">
        <v>100</v>
      </c>
      <c r="D1" s="472" t="s">
        <v>449</v>
      </c>
      <c r="E1" s="472"/>
      <c r="F1" s="472"/>
      <c r="H1" s="114" t="s">
        <v>102</v>
      </c>
      <c r="I1" s="77">
        <v>110242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3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272" t="s">
        <v>450</v>
      </c>
      <c r="B4" s="272" t="s">
        <v>451</v>
      </c>
      <c r="C4" s="78">
        <v>30</v>
      </c>
      <c r="D4" s="79">
        <v>80</v>
      </c>
      <c r="E4" s="78">
        <v>6</v>
      </c>
      <c r="F4" s="182">
        <v>11.78</v>
      </c>
      <c r="G4" s="270">
        <v>0.14724999999999999</v>
      </c>
      <c r="H4" s="248"/>
      <c r="I4" s="182">
        <f>F4*H4</f>
        <v>0</v>
      </c>
      <c r="J4" s="194" t="s">
        <v>452</v>
      </c>
    </row>
    <row r="5" spans="1:16" ht="24" customHeight="1" x14ac:dyDescent="0.3">
      <c r="A5" s="272">
        <v>5757</v>
      </c>
      <c r="B5" s="272" t="s">
        <v>453</v>
      </c>
      <c r="C5" s="80">
        <v>30</v>
      </c>
      <c r="D5" s="81">
        <v>80</v>
      </c>
      <c r="E5" s="80">
        <v>6</v>
      </c>
      <c r="F5" s="182">
        <v>11.78</v>
      </c>
      <c r="G5" s="270">
        <v>0.14724999999999999</v>
      </c>
      <c r="H5" s="248"/>
      <c r="I5" s="182">
        <f t="shared" ref="I5:I13" si="0">F5*H5</f>
        <v>0</v>
      </c>
      <c r="J5" s="194" t="s">
        <v>452</v>
      </c>
    </row>
    <row r="6" spans="1:16" ht="24" customHeight="1" x14ac:dyDescent="0.3">
      <c r="A6" s="272" t="s">
        <v>454</v>
      </c>
      <c r="B6" s="272" t="s">
        <v>455</v>
      </c>
      <c r="C6" s="80">
        <v>30</v>
      </c>
      <c r="D6" s="81">
        <v>80</v>
      </c>
      <c r="E6" s="80">
        <v>6</v>
      </c>
      <c r="F6" s="190">
        <v>11.78</v>
      </c>
      <c r="G6" s="270">
        <v>0.14724999999999999</v>
      </c>
      <c r="H6" s="249"/>
      <c r="I6" s="190">
        <f t="shared" si="0"/>
        <v>0</v>
      </c>
      <c r="J6" s="135" t="s">
        <v>456</v>
      </c>
    </row>
    <row r="7" spans="1:16" ht="24" customHeight="1" x14ac:dyDescent="0.3">
      <c r="A7" s="272" t="s">
        <v>457</v>
      </c>
      <c r="B7" s="272" t="s">
        <v>458</v>
      </c>
      <c r="C7" s="78">
        <v>30</v>
      </c>
      <c r="D7" s="79">
        <v>80</v>
      </c>
      <c r="E7" s="78">
        <v>6</v>
      </c>
      <c r="F7" s="190">
        <v>11.78</v>
      </c>
      <c r="G7" s="270">
        <v>0.14724999999999999</v>
      </c>
      <c r="H7" s="249"/>
      <c r="I7" s="190">
        <f t="shared" si="0"/>
        <v>0</v>
      </c>
      <c r="J7" s="194" t="s">
        <v>456</v>
      </c>
    </row>
    <row r="8" spans="1:16" ht="24" customHeight="1" x14ac:dyDescent="0.3">
      <c r="A8" s="272" t="s">
        <v>459</v>
      </c>
      <c r="B8" s="272" t="s">
        <v>460</v>
      </c>
      <c r="C8" s="80">
        <v>30</v>
      </c>
      <c r="D8" s="81">
        <v>263</v>
      </c>
      <c r="E8" s="78">
        <v>1.82</v>
      </c>
      <c r="F8" s="190">
        <v>24.55</v>
      </c>
      <c r="G8" s="270">
        <v>9.3346007604562742E-2</v>
      </c>
      <c r="H8" s="249"/>
      <c r="I8" s="190">
        <f t="shared" si="0"/>
        <v>0</v>
      </c>
      <c r="J8" s="194" t="s">
        <v>461</v>
      </c>
    </row>
    <row r="9" spans="1:16" ht="24" customHeight="1" x14ac:dyDescent="0.3">
      <c r="A9" s="272" t="s">
        <v>462</v>
      </c>
      <c r="B9" s="272" t="s">
        <v>463</v>
      </c>
      <c r="C9" s="80">
        <v>30</v>
      </c>
      <c r="D9" s="81">
        <v>268</v>
      </c>
      <c r="E9" s="78">
        <v>1.79</v>
      </c>
      <c r="F9" s="190">
        <v>24.55</v>
      </c>
      <c r="G9" s="270">
        <v>9.1604477611940308E-2</v>
      </c>
      <c r="H9" s="249"/>
      <c r="I9" s="190">
        <f t="shared" si="0"/>
        <v>0</v>
      </c>
      <c r="J9" s="135" t="s">
        <v>461</v>
      </c>
    </row>
    <row r="10" spans="1:16" ht="24" customHeight="1" x14ac:dyDescent="0.3">
      <c r="A10" s="272" t="s">
        <v>464</v>
      </c>
      <c r="B10" s="272" t="s">
        <v>465</v>
      </c>
      <c r="C10" s="80">
        <v>30</v>
      </c>
      <c r="D10" s="81">
        <v>252</v>
      </c>
      <c r="E10" s="78">
        <v>1.9</v>
      </c>
      <c r="F10" s="190">
        <v>13.26</v>
      </c>
      <c r="G10" s="270">
        <v>5.2619047619047621E-2</v>
      </c>
      <c r="H10" s="249"/>
      <c r="I10" s="190">
        <f t="shared" si="0"/>
        <v>0</v>
      </c>
      <c r="J10" s="135" t="s">
        <v>461</v>
      </c>
    </row>
    <row r="11" spans="1:16" ht="24" customHeight="1" x14ac:dyDescent="0.3">
      <c r="A11" s="272" t="s">
        <v>466</v>
      </c>
      <c r="B11" s="272" t="s">
        <v>467</v>
      </c>
      <c r="C11" s="78">
        <v>30</v>
      </c>
      <c r="D11" s="79">
        <v>262</v>
      </c>
      <c r="E11" s="78">
        <v>1.83</v>
      </c>
      <c r="F11" s="190">
        <v>13.27</v>
      </c>
      <c r="G11" s="270">
        <v>5.0648854961832059E-2</v>
      </c>
      <c r="H11" s="249"/>
      <c r="I11" s="190">
        <f t="shared" si="0"/>
        <v>0</v>
      </c>
      <c r="J11" s="135" t="s">
        <v>461</v>
      </c>
      <c r="P11" s="140"/>
    </row>
    <row r="12" spans="1:16" ht="24" customHeight="1" x14ac:dyDescent="0.3">
      <c r="A12" s="272" t="s">
        <v>468</v>
      </c>
      <c r="B12" s="272" t="s">
        <v>469</v>
      </c>
      <c r="C12" s="78">
        <v>30</v>
      </c>
      <c r="D12" s="79">
        <v>240</v>
      </c>
      <c r="E12" s="78">
        <v>2</v>
      </c>
      <c r="F12" s="190">
        <v>24.55</v>
      </c>
      <c r="G12" s="270">
        <v>0.10229166666666667</v>
      </c>
      <c r="H12" s="249"/>
      <c r="I12" s="190">
        <f t="shared" si="0"/>
        <v>0</v>
      </c>
      <c r="J12" s="135" t="s">
        <v>461</v>
      </c>
    </row>
    <row r="13" spans="1:16" ht="24" customHeight="1" x14ac:dyDescent="0.3">
      <c r="A13" s="273">
        <v>5164</v>
      </c>
      <c r="B13" s="269" t="s">
        <v>470</v>
      </c>
      <c r="C13" s="80">
        <v>30</v>
      </c>
      <c r="D13" s="81">
        <v>131</v>
      </c>
      <c r="E13" s="78">
        <v>3.65</v>
      </c>
      <c r="F13" s="190">
        <v>7.07</v>
      </c>
      <c r="G13" s="270">
        <v>5.3969465648854964E-2</v>
      </c>
      <c r="H13" s="249"/>
      <c r="I13" s="190">
        <f t="shared" si="0"/>
        <v>0</v>
      </c>
      <c r="J13" s="135" t="s">
        <v>471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JPiIBOXEcsx1LWGLv7TOltttVqUpShdGiFODgA+9Qp4k8bZx+sQI1oqA+I9xdUpC8HkzJ57gMf20AznOUCEpZg==" saltValue="PzLr/W9RDEM7D3j+Et0wTw==" spinCount="100000" sheet="1" objects="1" scenarios="1"/>
  <mergeCells count="1">
    <mergeCell ref="D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7636-DAF5-4511-97B8-5187D2D84DF5}">
  <dimension ref="A1:P14"/>
  <sheetViews>
    <sheetView workbookViewId="0">
      <selection activeCell="I12" sqref="I12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448</v>
      </c>
      <c r="C1" s="114" t="s">
        <v>100</v>
      </c>
      <c r="D1" s="472" t="s">
        <v>472</v>
      </c>
      <c r="E1" s="472"/>
      <c r="F1" s="472"/>
      <c r="H1" s="114" t="s">
        <v>102</v>
      </c>
      <c r="I1" s="143">
        <v>100154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3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269" t="s">
        <v>473</v>
      </c>
      <c r="B4" s="269" t="s">
        <v>474</v>
      </c>
      <c r="C4" s="188">
        <v>30</v>
      </c>
      <c r="D4" s="82">
        <v>151</v>
      </c>
      <c r="E4" s="83">
        <v>3.17</v>
      </c>
      <c r="F4" s="182">
        <v>39.1</v>
      </c>
      <c r="G4" s="270">
        <v>0.25894039735099339</v>
      </c>
      <c r="H4" s="248"/>
      <c r="I4" s="182">
        <f>F4*H4</f>
        <v>0</v>
      </c>
      <c r="J4" s="198" t="s">
        <v>471</v>
      </c>
    </row>
    <row r="5" spans="1:16" ht="24" customHeight="1" x14ac:dyDescent="0.3">
      <c r="A5" s="269" t="s">
        <v>475</v>
      </c>
      <c r="B5" s="269" t="s">
        <v>476</v>
      </c>
      <c r="C5" s="186">
        <v>30</v>
      </c>
      <c r="D5" s="84">
        <v>184</v>
      </c>
      <c r="E5" s="85">
        <v>2.6</v>
      </c>
      <c r="F5" s="182">
        <v>54.84</v>
      </c>
      <c r="G5" s="270">
        <v>0.29804347826086958</v>
      </c>
      <c r="H5" s="248"/>
      <c r="I5" s="182">
        <f t="shared" ref="I5:I13" si="0">F5*H5</f>
        <v>0</v>
      </c>
      <c r="J5" s="199" t="s">
        <v>471</v>
      </c>
    </row>
    <row r="6" spans="1:16" ht="24" customHeight="1" x14ac:dyDescent="0.3">
      <c r="A6" s="269" t="s">
        <v>477</v>
      </c>
      <c r="B6" s="269" t="s">
        <v>478</v>
      </c>
      <c r="C6" s="186">
        <v>30</v>
      </c>
      <c r="D6" s="84">
        <v>190</v>
      </c>
      <c r="E6" s="85">
        <v>2.52</v>
      </c>
      <c r="F6" s="190">
        <v>83.74</v>
      </c>
      <c r="G6" s="270">
        <v>0.44073684210526315</v>
      </c>
      <c r="H6" s="249"/>
      <c r="I6" s="190">
        <f t="shared" si="0"/>
        <v>0</v>
      </c>
      <c r="J6" s="199" t="s">
        <v>471</v>
      </c>
    </row>
    <row r="7" spans="1:16" ht="24" customHeight="1" x14ac:dyDescent="0.3">
      <c r="A7" s="269" t="s">
        <v>479</v>
      </c>
      <c r="B7" s="269" t="s">
        <v>480</v>
      </c>
      <c r="C7" s="188">
        <v>30</v>
      </c>
      <c r="D7" s="82">
        <v>167</v>
      </c>
      <c r="E7" s="83">
        <v>2.86</v>
      </c>
      <c r="F7" s="190">
        <v>77.569999999999993</v>
      </c>
      <c r="G7" s="270">
        <v>0.46449101796407183</v>
      </c>
      <c r="H7" s="249"/>
      <c r="I7" s="190">
        <f t="shared" si="0"/>
        <v>0</v>
      </c>
      <c r="J7" s="198" t="s">
        <v>471</v>
      </c>
    </row>
    <row r="8" spans="1:16" ht="24" customHeight="1" x14ac:dyDescent="0.3">
      <c r="A8" s="269" t="s">
        <v>481</v>
      </c>
      <c r="B8" s="269" t="s">
        <v>482</v>
      </c>
      <c r="C8" s="186">
        <v>30</v>
      </c>
      <c r="D8" s="84">
        <v>196</v>
      </c>
      <c r="E8" s="83">
        <v>2.44</v>
      </c>
      <c r="F8" s="190">
        <v>63.71</v>
      </c>
      <c r="G8" s="270">
        <v>0.32505102040816325</v>
      </c>
      <c r="H8" s="249"/>
      <c r="I8" s="190">
        <f t="shared" si="0"/>
        <v>0</v>
      </c>
      <c r="J8" s="199" t="s">
        <v>471</v>
      </c>
    </row>
    <row r="9" spans="1:16" ht="24" customHeight="1" x14ac:dyDescent="0.3">
      <c r="A9" s="269" t="s">
        <v>483</v>
      </c>
      <c r="B9" s="269" t="s">
        <v>484</v>
      </c>
      <c r="C9" s="186">
        <v>30</v>
      </c>
      <c r="D9" s="84">
        <v>64</v>
      </c>
      <c r="E9" s="83">
        <v>7.44</v>
      </c>
      <c r="F9" s="190">
        <v>26.45</v>
      </c>
      <c r="G9" s="270">
        <v>0.41328124999999999</v>
      </c>
      <c r="H9" s="249"/>
      <c r="I9" s="190">
        <f t="shared" si="0"/>
        <v>0</v>
      </c>
      <c r="J9" s="199" t="s">
        <v>485</v>
      </c>
    </row>
    <row r="10" spans="1:16" ht="24" customHeight="1" x14ac:dyDescent="0.3">
      <c r="A10" s="269" t="s">
        <v>486</v>
      </c>
      <c r="B10" s="269" t="s">
        <v>487</v>
      </c>
      <c r="C10" s="186">
        <v>30</v>
      </c>
      <c r="D10" s="84">
        <v>85</v>
      </c>
      <c r="E10" s="83">
        <v>5.6</v>
      </c>
      <c r="F10" s="190">
        <v>34.79</v>
      </c>
      <c r="G10" s="270">
        <v>0.40929411764705881</v>
      </c>
      <c r="H10" s="249"/>
      <c r="I10" s="190">
        <f t="shared" si="0"/>
        <v>0</v>
      </c>
      <c r="J10" s="198" t="s">
        <v>471</v>
      </c>
    </row>
    <row r="11" spans="1:16" ht="24" customHeight="1" x14ac:dyDescent="0.3">
      <c r="A11" s="269" t="s">
        <v>488</v>
      </c>
      <c r="B11" s="269" t="s">
        <v>489</v>
      </c>
      <c r="C11" s="187">
        <v>30</v>
      </c>
      <c r="D11" s="82">
        <v>192</v>
      </c>
      <c r="E11" s="83">
        <v>2.5</v>
      </c>
      <c r="F11" s="190">
        <v>88.75</v>
      </c>
      <c r="G11" s="270">
        <v>0.46223958333333331</v>
      </c>
      <c r="H11" s="249"/>
      <c r="I11" s="190">
        <f t="shared" si="0"/>
        <v>0</v>
      </c>
      <c r="J11" s="199" t="s">
        <v>471</v>
      </c>
      <c r="P11" s="140"/>
    </row>
    <row r="12" spans="1:16" ht="24" customHeight="1" x14ac:dyDescent="0.3">
      <c r="A12" s="269" t="s">
        <v>490</v>
      </c>
      <c r="B12" s="269" t="s">
        <v>489</v>
      </c>
      <c r="C12" s="186">
        <v>30</v>
      </c>
      <c r="D12" s="84">
        <v>195</v>
      </c>
      <c r="E12" s="83">
        <v>2.4500000000000002</v>
      </c>
      <c r="F12" s="190">
        <v>86.86</v>
      </c>
      <c r="G12" s="270">
        <v>0.44543589743589745</v>
      </c>
      <c r="H12" s="249"/>
      <c r="I12" s="190">
        <f t="shared" si="0"/>
        <v>0</v>
      </c>
      <c r="J12" s="199" t="s">
        <v>471</v>
      </c>
    </row>
    <row r="13" spans="1:16" ht="24" customHeight="1" x14ac:dyDescent="0.3">
      <c r="A13" s="269" t="s">
        <v>491</v>
      </c>
      <c r="B13" s="269" t="s">
        <v>492</v>
      </c>
      <c r="C13" s="186">
        <v>29.25</v>
      </c>
      <c r="D13" s="84">
        <v>156</v>
      </c>
      <c r="E13" s="83">
        <v>3</v>
      </c>
      <c r="F13" s="190">
        <v>86.51</v>
      </c>
      <c r="G13" s="271">
        <v>0.55455128205128212</v>
      </c>
      <c r="H13" s="249"/>
      <c r="I13" s="190">
        <f t="shared" si="0"/>
        <v>0</v>
      </c>
      <c r="J13" s="198" t="s">
        <v>471</v>
      </c>
    </row>
    <row r="14" spans="1:16" ht="28.5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YmqDYg0q1ls/M6Dk/AHJ0RHPc+elAG9vT/mxKgrQYHBNrntXT6AWRomMucQXT+VEwqikpimZ+KdxefpapFYquw==" saltValue="g+g7z0Ry2ZCLNGDBXbxCTQ==" spinCount="100000" sheet="1" objects="1" scenarios="1"/>
  <mergeCells count="1">
    <mergeCell ref="D1:F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4A39-8B59-4C6D-826C-41452E320530}">
  <dimension ref="A1:J10"/>
  <sheetViews>
    <sheetView workbookViewId="0">
      <selection activeCell="G9" sqref="G9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448</v>
      </c>
      <c r="C1" s="114" t="s">
        <v>100</v>
      </c>
      <c r="D1" s="472" t="s">
        <v>493</v>
      </c>
      <c r="E1" s="472"/>
      <c r="F1" s="472"/>
      <c r="H1" s="114" t="s">
        <v>102</v>
      </c>
      <c r="I1" s="77">
        <v>100193</v>
      </c>
    </row>
    <row r="2" spans="1:10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3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19" t="s">
        <v>495</v>
      </c>
      <c r="B4" s="119" t="s">
        <v>496</v>
      </c>
      <c r="C4" s="188">
        <v>30</v>
      </c>
      <c r="D4" s="79">
        <v>360</v>
      </c>
      <c r="E4" s="78">
        <v>1.33</v>
      </c>
      <c r="F4" s="182">
        <v>34.909999999999997</v>
      </c>
      <c r="G4" s="266">
        <v>9.697222222222221E-2</v>
      </c>
      <c r="H4" s="248"/>
      <c r="I4" s="182">
        <f>F4*H4</f>
        <v>0</v>
      </c>
      <c r="J4" s="194" t="s">
        <v>461</v>
      </c>
    </row>
    <row r="5" spans="1:10" ht="24" customHeight="1" x14ac:dyDescent="0.3">
      <c r="A5" s="119" t="s">
        <v>497</v>
      </c>
      <c r="B5" s="119" t="s">
        <v>498</v>
      </c>
      <c r="C5" s="186">
        <v>30</v>
      </c>
      <c r="D5" s="81">
        <v>352</v>
      </c>
      <c r="E5" s="80">
        <v>1.36</v>
      </c>
      <c r="F5" s="182">
        <v>35.43</v>
      </c>
      <c r="G5" s="266">
        <v>0.10065340909090909</v>
      </c>
      <c r="H5" s="248"/>
      <c r="I5" s="182">
        <f t="shared" ref="I5:I9" si="0">F5*H5</f>
        <v>0</v>
      </c>
      <c r="J5" s="194" t="s">
        <v>461</v>
      </c>
    </row>
    <row r="6" spans="1:10" ht="24" customHeight="1" x14ac:dyDescent="0.3">
      <c r="A6" s="119" t="s">
        <v>499</v>
      </c>
      <c r="B6" s="119" t="s">
        <v>500</v>
      </c>
      <c r="C6" s="188">
        <v>30</v>
      </c>
      <c r="D6" s="79">
        <v>142</v>
      </c>
      <c r="E6" s="78">
        <v>3.44</v>
      </c>
      <c r="F6" s="190">
        <v>26.16</v>
      </c>
      <c r="G6" s="266">
        <v>0.18422535211267604</v>
      </c>
      <c r="H6" s="249"/>
      <c r="I6" s="190">
        <f t="shared" si="0"/>
        <v>0</v>
      </c>
      <c r="J6" s="135" t="s">
        <v>471</v>
      </c>
    </row>
    <row r="7" spans="1:10" ht="24" customHeight="1" x14ac:dyDescent="0.3">
      <c r="A7" s="119" t="s">
        <v>501</v>
      </c>
      <c r="B7" s="119" t="s">
        <v>502</v>
      </c>
      <c r="C7" s="186">
        <v>30</v>
      </c>
      <c r="D7" s="81">
        <v>168</v>
      </c>
      <c r="E7" s="78">
        <v>2.8</v>
      </c>
      <c r="F7" s="190">
        <v>31.68</v>
      </c>
      <c r="G7" s="266">
        <v>0.18857142857142856</v>
      </c>
      <c r="H7" s="249"/>
      <c r="I7" s="190">
        <f t="shared" si="0"/>
        <v>0</v>
      </c>
      <c r="J7" s="194" t="s">
        <v>471</v>
      </c>
    </row>
    <row r="8" spans="1:10" ht="24" customHeight="1" x14ac:dyDescent="0.3">
      <c r="A8" s="119" t="s">
        <v>503</v>
      </c>
      <c r="B8" s="119" t="s">
        <v>504</v>
      </c>
      <c r="C8" s="186">
        <v>30</v>
      </c>
      <c r="D8" s="81">
        <v>121</v>
      </c>
      <c r="E8" s="78">
        <v>3.95</v>
      </c>
      <c r="F8" s="190">
        <v>13.94</v>
      </c>
      <c r="G8" s="266">
        <v>0.11520661157024793</v>
      </c>
      <c r="H8" s="249"/>
      <c r="I8" s="190">
        <f t="shared" si="0"/>
        <v>0</v>
      </c>
      <c r="J8" s="194" t="s">
        <v>461</v>
      </c>
    </row>
    <row r="9" spans="1:10" ht="24" customHeight="1" x14ac:dyDescent="0.3">
      <c r="A9" s="119" t="s">
        <v>505</v>
      </c>
      <c r="B9" s="119" t="s">
        <v>506</v>
      </c>
      <c r="C9" s="186">
        <v>30</v>
      </c>
      <c r="D9" s="81">
        <v>176</v>
      </c>
      <c r="E9" s="78">
        <v>2.72</v>
      </c>
      <c r="F9" s="190">
        <v>30</v>
      </c>
      <c r="G9" s="266">
        <v>0.17045454545454544</v>
      </c>
      <c r="H9" s="249"/>
      <c r="I9" s="190">
        <f t="shared" si="0"/>
        <v>0</v>
      </c>
      <c r="J9" s="194" t="s">
        <v>471</v>
      </c>
    </row>
    <row r="10" spans="1:10" ht="24" customHeight="1" x14ac:dyDescent="0.3">
      <c r="A10" s="119"/>
      <c r="B10" s="119"/>
      <c r="C10" s="119"/>
      <c r="D10" s="119"/>
      <c r="E10" s="119"/>
      <c r="F10" s="119"/>
      <c r="G10" s="120"/>
      <c r="H10" s="74"/>
      <c r="I10" s="142">
        <f>SUM(I4:I9)</f>
        <v>0</v>
      </c>
      <c r="J10" s="121" t="s">
        <v>138</v>
      </c>
    </row>
  </sheetData>
  <sheetProtection algorithmName="SHA-512" hashValue="OUcwIY1CDKUUVvePxsXjE2MqrgAstob6rkFW30WitNICbsdYkmLjKnsOAkk+xMYDO5iA3KElmjgLeIpquvGJZQ==" saltValue="nYIu/3MMukVxlmLYXraTSQ==" spinCount="100000" sheet="1" objects="1" scenarios="1"/>
  <mergeCells count="1">
    <mergeCell ref="D1:F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90488-A9C8-4926-883C-CAF6221845F9}">
  <dimension ref="A1:P13"/>
  <sheetViews>
    <sheetView workbookViewId="0">
      <selection activeCell="G5" sqref="G5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448</v>
      </c>
      <c r="C1" s="114" t="s">
        <v>100</v>
      </c>
      <c r="D1" s="472" t="s">
        <v>507</v>
      </c>
      <c r="E1" s="472"/>
      <c r="F1" s="472"/>
      <c r="H1" s="114" t="s">
        <v>102</v>
      </c>
      <c r="I1" s="77">
        <v>100883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3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19">
        <v>5051</v>
      </c>
      <c r="B4" s="119" t="s">
        <v>508</v>
      </c>
      <c r="C4" s="136">
        <v>30</v>
      </c>
      <c r="D4" s="79">
        <v>168</v>
      </c>
      <c r="E4" s="78">
        <v>2.85</v>
      </c>
      <c r="F4" s="182">
        <v>32.78</v>
      </c>
      <c r="G4" s="266">
        <v>0.19511904761904764</v>
      </c>
      <c r="H4" s="248"/>
      <c r="I4" s="182">
        <f>F4*H4</f>
        <v>0</v>
      </c>
      <c r="J4" s="194" t="s">
        <v>471</v>
      </c>
    </row>
    <row r="5" spans="1:16" ht="24" customHeight="1" x14ac:dyDescent="0.3">
      <c r="A5" s="119">
        <v>5052</v>
      </c>
      <c r="B5" s="119" t="s">
        <v>509</v>
      </c>
      <c r="C5" s="186">
        <v>30</v>
      </c>
      <c r="D5" s="81">
        <v>184</v>
      </c>
      <c r="E5" s="80">
        <v>2.6</v>
      </c>
      <c r="F5" s="182">
        <v>38.51</v>
      </c>
      <c r="G5" s="266">
        <v>0.20929347826086955</v>
      </c>
      <c r="H5" s="248"/>
      <c r="I5" s="182">
        <f t="shared" ref="I5:I12" si="0">F5*H5</f>
        <v>0</v>
      </c>
      <c r="J5" s="194" t="s">
        <v>471</v>
      </c>
    </row>
    <row r="6" spans="1:16" ht="24" customHeight="1" x14ac:dyDescent="0.3">
      <c r="A6" s="119">
        <v>5235</v>
      </c>
      <c r="B6" s="119" t="s">
        <v>510</v>
      </c>
      <c r="C6" s="186">
        <v>30</v>
      </c>
      <c r="D6" s="81">
        <v>139</v>
      </c>
      <c r="E6" s="80">
        <v>3.45</v>
      </c>
      <c r="F6" s="190">
        <v>30.12</v>
      </c>
      <c r="G6" s="266">
        <v>0.21669064748201439</v>
      </c>
      <c r="H6" s="249"/>
      <c r="I6" s="190">
        <f t="shared" si="0"/>
        <v>0</v>
      </c>
      <c r="J6" s="135" t="s">
        <v>471</v>
      </c>
    </row>
    <row r="7" spans="1:16" ht="24" customHeight="1" x14ac:dyDescent="0.3">
      <c r="A7" s="119">
        <v>5685</v>
      </c>
      <c r="B7" s="119" t="s">
        <v>511</v>
      </c>
      <c r="C7" s="186">
        <v>30</v>
      </c>
      <c r="D7" s="81">
        <v>369</v>
      </c>
      <c r="E7" s="80">
        <v>1.3</v>
      </c>
      <c r="F7" s="190">
        <v>39.880000000000003</v>
      </c>
      <c r="G7" s="266">
        <v>0.1080758807588076</v>
      </c>
      <c r="H7" s="249"/>
      <c r="I7" s="190">
        <f t="shared" si="0"/>
        <v>0</v>
      </c>
      <c r="J7" s="194" t="s">
        <v>461</v>
      </c>
    </row>
    <row r="8" spans="1:16" ht="24" customHeight="1" x14ac:dyDescent="0.3">
      <c r="A8" s="119">
        <v>5090</v>
      </c>
      <c r="B8" s="119" t="s">
        <v>512</v>
      </c>
      <c r="C8" s="136">
        <v>30</v>
      </c>
      <c r="D8" s="79">
        <v>119</v>
      </c>
      <c r="E8" s="78">
        <v>4.0199999999999996</v>
      </c>
      <c r="F8" s="190">
        <v>28.04</v>
      </c>
      <c r="G8" s="266">
        <v>0.23563025210084032</v>
      </c>
      <c r="H8" s="249"/>
      <c r="I8" s="190">
        <f t="shared" si="0"/>
        <v>0</v>
      </c>
      <c r="J8" s="194" t="s">
        <v>513</v>
      </c>
    </row>
    <row r="9" spans="1:16" ht="24" customHeight="1" x14ac:dyDescent="0.3">
      <c r="A9" s="119">
        <v>5091</v>
      </c>
      <c r="B9" s="119" t="s">
        <v>514</v>
      </c>
      <c r="C9" s="186">
        <v>30</v>
      </c>
      <c r="D9" s="81">
        <v>120</v>
      </c>
      <c r="E9" s="78">
        <v>4.0199999999999996</v>
      </c>
      <c r="F9" s="190">
        <v>31.01</v>
      </c>
      <c r="G9" s="266">
        <v>0.25841666666666668</v>
      </c>
      <c r="H9" s="249"/>
      <c r="I9" s="190">
        <f t="shared" si="0"/>
        <v>0</v>
      </c>
      <c r="J9" s="135" t="s">
        <v>513</v>
      </c>
    </row>
    <row r="10" spans="1:16" ht="24" customHeight="1" x14ac:dyDescent="0.3">
      <c r="A10" s="119">
        <v>5164</v>
      </c>
      <c r="B10" s="119" t="s">
        <v>515</v>
      </c>
      <c r="C10" s="186">
        <v>30</v>
      </c>
      <c r="D10" s="81">
        <v>131</v>
      </c>
      <c r="E10" s="78">
        <v>3.65</v>
      </c>
      <c r="F10" s="190">
        <v>9.8699999999999992</v>
      </c>
      <c r="G10" s="266">
        <v>7.5343511450381678E-2</v>
      </c>
      <c r="H10" s="249"/>
      <c r="I10" s="190">
        <f t="shared" si="0"/>
        <v>0</v>
      </c>
      <c r="J10" s="135" t="s">
        <v>471</v>
      </c>
    </row>
    <row r="11" spans="1:16" ht="24" customHeight="1" x14ac:dyDescent="0.3">
      <c r="A11" s="267">
        <v>5984</v>
      </c>
      <c r="B11" s="268" t="s">
        <v>516</v>
      </c>
      <c r="C11" s="86">
        <v>14.29</v>
      </c>
      <c r="D11" s="79">
        <v>36</v>
      </c>
      <c r="E11" s="78">
        <v>6.35</v>
      </c>
      <c r="F11" s="190">
        <v>7.08</v>
      </c>
      <c r="G11" s="266">
        <v>0.19666666666666666</v>
      </c>
      <c r="H11" s="249"/>
      <c r="I11" s="190">
        <f t="shared" si="0"/>
        <v>0</v>
      </c>
      <c r="J11" s="135" t="s">
        <v>517</v>
      </c>
      <c r="P11" s="140"/>
    </row>
    <row r="12" spans="1:16" ht="24" customHeight="1" x14ac:dyDescent="0.3">
      <c r="A12" s="267">
        <v>5983</v>
      </c>
      <c r="B12" s="268" t="s">
        <v>518</v>
      </c>
      <c r="C12" s="86">
        <v>11.25</v>
      </c>
      <c r="D12" s="79">
        <v>36</v>
      </c>
      <c r="E12" s="78">
        <v>5</v>
      </c>
      <c r="F12" s="190">
        <v>5.96</v>
      </c>
      <c r="G12" s="266">
        <v>0.16555555555555557</v>
      </c>
      <c r="H12" s="249"/>
      <c r="I12" s="190">
        <f t="shared" si="0"/>
        <v>0</v>
      </c>
      <c r="J12" s="135" t="s">
        <v>519</v>
      </c>
    </row>
    <row r="13" spans="1:16" ht="24" customHeight="1" x14ac:dyDescent="0.3">
      <c r="A13" s="119"/>
      <c r="B13" s="119"/>
      <c r="C13" s="119"/>
      <c r="D13" s="119"/>
      <c r="E13" s="119"/>
      <c r="F13" s="119"/>
      <c r="G13" s="120"/>
      <c r="H13" s="74"/>
      <c r="I13" s="142">
        <f>SUM(I4:I12)</f>
        <v>0</v>
      </c>
      <c r="J13" s="121" t="s">
        <v>138</v>
      </c>
    </row>
  </sheetData>
  <sheetProtection algorithmName="SHA-512" hashValue="MT1tg9WB3/dMR9wNM8IrInAtkf5X8J61/4JitgcFyWuK06h/X6tJYVM3DYzahrIC2zuHk1IDWzw6pPY8UbUbDg==" saltValue="dw//muBCidopw2VY6yJBug==" spinCount="100000" sheet="1" objects="1" scenarios="1"/>
  <mergeCells count="1"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FC50-6EB7-4880-BE2C-A8CA3DA1729F}">
  <dimension ref="A1:P12"/>
  <sheetViews>
    <sheetView workbookViewId="0">
      <selection activeCell="J4" sqref="J4"/>
    </sheetView>
  </sheetViews>
  <sheetFormatPr defaultColWidth="9.109375" defaultRowHeight="14.4" x14ac:dyDescent="0.3"/>
  <cols>
    <col min="1" max="1" width="13.33203125" style="114" customWidth="1"/>
    <col min="2" max="2" width="50.33203125" style="114" customWidth="1"/>
    <col min="3" max="5" width="11.88671875" style="114" customWidth="1"/>
    <col min="6" max="6" width="19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139</v>
      </c>
      <c r="C1" s="114" t="s">
        <v>100</v>
      </c>
      <c r="D1" s="472" t="s">
        <v>145</v>
      </c>
      <c r="E1" s="472"/>
      <c r="F1" s="472"/>
      <c r="H1" s="229" t="s">
        <v>102</v>
      </c>
      <c r="I1" s="116">
        <v>100113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72001</v>
      </c>
      <c r="B4" s="192" t="s">
        <v>146</v>
      </c>
      <c r="C4" s="179">
        <v>42.9</v>
      </c>
      <c r="D4" s="180">
        <v>176</v>
      </c>
      <c r="E4" s="181">
        <v>3.9</v>
      </c>
      <c r="F4" s="182">
        <v>15.68</v>
      </c>
      <c r="G4" s="183">
        <v>8.9090908999999996E-2</v>
      </c>
      <c r="H4" s="248"/>
      <c r="I4" s="182">
        <f>F4*H4</f>
        <v>0</v>
      </c>
      <c r="J4" s="184" t="s">
        <v>147</v>
      </c>
    </row>
    <row r="5" spans="1:16" ht="24" customHeight="1" x14ac:dyDescent="0.3">
      <c r="A5" s="141">
        <v>72003</v>
      </c>
      <c r="B5" s="192" t="s">
        <v>148</v>
      </c>
      <c r="C5" s="186">
        <v>42.9</v>
      </c>
      <c r="D5" s="187">
        <v>176</v>
      </c>
      <c r="E5" s="188">
        <v>3.9</v>
      </c>
      <c r="F5" s="182">
        <v>15.68</v>
      </c>
      <c r="G5" s="183">
        <v>8.9090908999999996E-2</v>
      </c>
      <c r="H5" s="248"/>
      <c r="I5" s="182">
        <f t="shared" ref="I5:I11" si="0">F5*H5</f>
        <v>0</v>
      </c>
      <c r="J5" s="189" t="s">
        <v>147</v>
      </c>
    </row>
    <row r="6" spans="1:16" ht="24" customHeight="1" x14ac:dyDescent="0.3">
      <c r="A6" s="141">
        <v>73001</v>
      </c>
      <c r="B6" s="192" t="s">
        <v>149</v>
      </c>
      <c r="C6" s="186">
        <v>42.9</v>
      </c>
      <c r="D6" s="187">
        <v>240</v>
      </c>
      <c r="E6" s="188">
        <v>2.85</v>
      </c>
      <c r="F6" s="190">
        <v>20.81</v>
      </c>
      <c r="G6" s="191">
        <v>0.86708333000000004</v>
      </c>
      <c r="H6" s="249"/>
      <c r="I6" s="190">
        <f t="shared" si="0"/>
        <v>0</v>
      </c>
      <c r="J6" s="189" t="s">
        <v>141</v>
      </c>
    </row>
    <row r="7" spans="1:16" ht="24" customHeight="1" x14ac:dyDescent="0.3">
      <c r="A7" s="141">
        <v>73002</v>
      </c>
      <c r="B7" s="201" t="s">
        <v>150</v>
      </c>
      <c r="C7" s="186">
        <v>42.9</v>
      </c>
      <c r="D7" s="187">
        <v>240</v>
      </c>
      <c r="E7" s="188">
        <v>2.85</v>
      </c>
      <c r="F7" s="190">
        <v>20.81</v>
      </c>
      <c r="G7" s="191">
        <v>0.86708333000000004</v>
      </c>
      <c r="H7" s="249"/>
      <c r="I7" s="190">
        <f t="shared" si="0"/>
        <v>0</v>
      </c>
      <c r="J7" s="189" t="s">
        <v>141</v>
      </c>
    </row>
    <row r="8" spans="1:16" ht="24" customHeight="1" x14ac:dyDescent="0.3">
      <c r="A8" s="141">
        <v>73004</v>
      </c>
      <c r="B8" s="185" t="s">
        <v>151</v>
      </c>
      <c r="C8" s="186">
        <v>42.9</v>
      </c>
      <c r="D8" s="187">
        <v>240</v>
      </c>
      <c r="E8" s="188">
        <v>2.85</v>
      </c>
      <c r="F8" s="190">
        <v>20.81</v>
      </c>
      <c r="G8" s="191">
        <v>0.86708333000000004</v>
      </c>
      <c r="H8" s="249"/>
      <c r="I8" s="190">
        <f t="shared" si="0"/>
        <v>0</v>
      </c>
      <c r="J8" s="189" t="s">
        <v>141</v>
      </c>
    </row>
    <row r="9" spans="1:16" ht="24" customHeight="1" x14ac:dyDescent="0.3">
      <c r="A9" s="141">
        <v>72013</v>
      </c>
      <c r="B9" s="185" t="s">
        <v>152</v>
      </c>
      <c r="C9" s="186">
        <v>42.9</v>
      </c>
      <c r="D9" s="187">
        <v>176</v>
      </c>
      <c r="E9" s="188">
        <v>3.9</v>
      </c>
      <c r="F9" s="190">
        <v>15.68</v>
      </c>
      <c r="G9" s="191">
        <v>8.9090908999999996E-2</v>
      </c>
      <c r="H9" s="249"/>
      <c r="I9" s="190">
        <f t="shared" si="0"/>
        <v>0</v>
      </c>
      <c r="J9" s="189" t="s">
        <v>147</v>
      </c>
    </row>
    <row r="10" spans="1:16" ht="24" customHeight="1" x14ac:dyDescent="0.3">
      <c r="A10" s="141">
        <v>73005</v>
      </c>
      <c r="B10" s="185" t="s">
        <v>153</v>
      </c>
      <c r="C10" s="186">
        <v>28.6</v>
      </c>
      <c r="D10" s="187">
        <v>159</v>
      </c>
      <c r="E10" s="188">
        <v>2.85</v>
      </c>
      <c r="F10" s="190">
        <v>13.87</v>
      </c>
      <c r="G10" s="191">
        <v>8.7232703999999994E-2</v>
      </c>
      <c r="H10" s="249"/>
      <c r="I10" s="190">
        <f t="shared" si="0"/>
        <v>0</v>
      </c>
      <c r="J10" s="189" t="s">
        <v>141</v>
      </c>
    </row>
    <row r="11" spans="1:16" ht="24" customHeight="1" x14ac:dyDescent="0.3">
      <c r="A11" s="141">
        <v>72005</v>
      </c>
      <c r="B11" s="240" t="s">
        <v>154</v>
      </c>
      <c r="C11" s="186">
        <v>42.9</v>
      </c>
      <c r="D11" s="187">
        <v>176</v>
      </c>
      <c r="E11" s="188">
        <v>3.9</v>
      </c>
      <c r="F11" s="190">
        <v>15.68</v>
      </c>
      <c r="G11" s="191">
        <v>8.9090908999999996E-2</v>
      </c>
      <c r="H11" s="249"/>
      <c r="I11" s="190">
        <f t="shared" si="0"/>
        <v>0</v>
      </c>
      <c r="J11" s="189" t="s">
        <v>147</v>
      </c>
      <c r="P11" s="140"/>
    </row>
    <row r="12" spans="1:16" ht="28.5" customHeight="1" x14ac:dyDescent="0.3">
      <c r="A12" s="119"/>
      <c r="B12" s="119"/>
      <c r="C12" s="119"/>
      <c r="D12" s="119"/>
      <c r="E12" s="119"/>
      <c r="F12" s="119"/>
      <c r="G12" s="120"/>
      <c r="H12" s="74"/>
      <c r="I12" s="142">
        <f>SUM(I4:I11)</f>
        <v>0</v>
      </c>
      <c r="J12" s="121" t="s">
        <v>138</v>
      </c>
    </row>
  </sheetData>
  <sheetProtection algorithmName="SHA-512" hashValue="tzBNglVcG2HMRxopV099iN6HqxCmFzOnkXa7+jLDKGmdj0QQZqaVF9snYevytFW4Zq0Sz/X4J0pRgQy9bYCeAA==" saltValue="9BhMV7nuzKg2+4u627CRvQ==" spinCount="100000" sheet="1" objects="1" scenarios="1"/>
  <mergeCells count="1">
    <mergeCell ref="D1:F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B39F-06BE-4450-B02D-57A595318387}">
  <dimension ref="A1:J7"/>
  <sheetViews>
    <sheetView workbookViewId="0">
      <selection activeCell="I7" sqref="I7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1247</v>
      </c>
      <c r="C1" s="114" t="s">
        <v>100</v>
      </c>
      <c r="D1" s="472" t="s">
        <v>1248</v>
      </c>
      <c r="E1" s="472"/>
      <c r="F1" s="472"/>
      <c r="H1" s="114" t="s">
        <v>102</v>
      </c>
      <c r="I1" s="116">
        <v>110244</v>
      </c>
    </row>
    <row r="2" spans="1:10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 t="s">
        <v>1249</v>
      </c>
      <c r="B4" s="178" t="s">
        <v>1250</v>
      </c>
      <c r="C4" s="179">
        <v>16.8</v>
      </c>
      <c r="D4" s="180">
        <v>48</v>
      </c>
      <c r="E4" s="181">
        <v>5.6</v>
      </c>
      <c r="F4" s="182">
        <v>11.08</v>
      </c>
      <c r="G4" s="183">
        <v>0.23080000000000001</v>
      </c>
      <c r="H4" s="248"/>
      <c r="I4" s="182">
        <f>F4*H4</f>
        <v>0</v>
      </c>
      <c r="J4" s="198" t="s">
        <v>1251</v>
      </c>
    </row>
    <row r="5" spans="1:10" ht="24" customHeight="1" x14ac:dyDescent="0.3">
      <c r="A5" s="141" t="s">
        <v>1252</v>
      </c>
      <c r="B5" s="185" t="s">
        <v>1253</v>
      </c>
      <c r="C5" s="186">
        <v>18.75</v>
      </c>
      <c r="D5" s="187">
        <v>60</v>
      </c>
      <c r="E5" s="188">
        <v>5</v>
      </c>
      <c r="F5" s="182">
        <v>13.85</v>
      </c>
      <c r="G5" s="183">
        <v>0.23080000000000001</v>
      </c>
      <c r="H5" s="248"/>
      <c r="I5" s="182">
        <f t="shared" ref="I5:I6" si="0">F5*H5</f>
        <v>0</v>
      </c>
      <c r="J5" s="199" t="s">
        <v>1254</v>
      </c>
    </row>
    <row r="6" spans="1:10" ht="24" customHeight="1" x14ac:dyDescent="0.3">
      <c r="A6" s="141" t="s">
        <v>1255</v>
      </c>
      <c r="B6" s="185" t="s">
        <v>1256</v>
      </c>
      <c r="C6" s="186">
        <v>16.2</v>
      </c>
      <c r="D6" s="187">
        <v>48</v>
      </c>
      <c r="E6" s="188">
        <v>5.4</v>
      </c>
      <c r="F6" s="190">
        <v>11.08</v>
      </c>
      <c r="G6" s="191">
        <v>0.23080000000000001</v>
      </c>
      <c r="H6" s="249"/>
      <c r="I6" s="190">
        <f t="shared" si="0"/>
        <v>0</v>
      </c>
      <c r="J6" s="199" t="s">
        <v>1257</v>
      </c>
    </row>
    <row r="7" spans="1:10" ht="24" customHeight="1" x14ac:dyDescent="0.3">
      <c r="A7" s="119"/>
      <c r="B7" s="119"/>
      <c r="C7" s="119"/>
      <c r="D7" s="119"/>
      <c r="E7" s="119"/>
      <c r="F7" s="119"/>
      <c r="G7" s="120"/>
      <c r="H7" s="74"/>
      <c r="I7" s="142">
        <f>SUM(I4:I6)</f>
        <v>0</v>
      </c>
      <c r="J7" s="121" t="s">
        <v>138</v>
      </c>
    </row>
  </sheetData>
  <sheetProtection algorithmName="SHA-512" hashValue="6pN3HgfPT/T1bQtLlOzYrsFhQlETJ2g+fCGe5padA6onBB5BVFNUDZACoMkRRffvtEzg5Uk3wGbQk16VF+ioWw==" saltValue="/bKf1Z6IUmNHD4mS+6R+xw==" spinCount="100000" sheet="1" objects="1" scenarios="1"/>
  <mergeCells count="1">
    <mergeCell ref="D1:F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91BD-E90F-40AC-AD2F-54C24B8FC7C7}">
  <dimension ref="A1:P14"/>
  <sheetViews>
    <sheetView topLeftCell="B1" workbookViewId="0">
      <selection activeCell="D1" sqref="D1:F1"/>
    </sheetView>
  </sheetViews>
  <sheetFormatPr defaultColWidth="9.109375" defaultRowHeight="14.4" x14ac:dyDescent="0.3"/>
  <cols>
    <col min="1" max="1" width="18.33203125" style="114" bestFit="1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520</v>
      </c>
      <c r="C1" s="114" t="s">
        <v>100</v>
      </c>
      <c r="D1" s="472" t="s">
        <v>521</v>
      </c>
      <c r="E1" s="472"/>
      <c r="F1" s="472"/>
      <c r="H1" s="114" t="s">
        <v>102</v>
      </c>
      <c r="I1" s="116">
        <v>100332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264">
        <v>130009848000</v>
      </c>
      <c r="B4" s="178" t="s">
        <v>522</v>
      </c>
      <c r="C4" s="179">
        <v>19.84</v>
      </c>
      <c r="D4" s="180">
        <v>1000</v>
      </c>
      <c r="E4" s="181">
        <v>0.32</v>
      </c>
      <c r="F4" s="182">
        <v>2.06</v>
      </c>
      <c r="G4" s="183">
        <v>2.0600000000000002E-3</v>
      </c>
      <c r="H4" s="248"/>
      <c r="I4" s="182">
        <f>F4*H4</f>
        <v>0</v>
      </c>
      <c r="J4" s="198"/>
    </row>
    <row r="5" spans="1:16" ht="24" customHeight="1" x14ac:dyDescent="0.3">
      <c r="A5" s="265">
        <v>130005650000</v>
      </c>
      <c r="B5" s="185" t="s">
        <v>523</v>
      </c>
      <c r="C5" s="186">
        <v>19.8</v>
      </c>
      <c r="D5" s="187">
        <v>1000</v>
      </c>
      <c r="E5" s="188">
        <v>0.32</v>
      </c>
      <c r="F5" s="182">
        <v>2.09</v>
      </c>
      <c r="G5" s="183">
        <v>2.0899999999999998E-3</v>
      </c>
      <c r="H5" s="248"/>
      <c r="I5" s="182">
        <f t="shared" ref="I5:I13" si="0">F5*H5</f>
        <v>0</v>
      </c>
      <c r="J5" s="199"/>
    </row>
    <row r="6" spans="1:16" ht="24" customHeight="1" x14ac:dyDescent="0.3">
      <c r="A6" s="265">
        <v>130005155000</v>
      </c>
      <c r="B6" s="185" t="s">
        <v>524</v>
      </c>
      <c r="C6" s="186">
        <v>28.5</v>
      </c>
      <c r="D6" s="187">
        <v>760</v>
      </c>
      <c r="E6" s="188">
        <v>0.6</v>
      </c>
      <c r="F6" s="190">
        <v>2.96</v>
      </c>
      <c r="G6" s="183">
        <v>3.8947368421052629E-3</v>
      </c>
      <c r="H6" s="249"/>
      <c r="I6" s="190">
        <f t="shared" si="0"/>
        <v>0</v>
      </c>
      <c r="J6" s="199"/>
    </row>
    <row r="7" spans="1:16" ht="24" customHeight="1" x14ac:dyDescent="0.3">
      <c r="A7" s="265">
        <v>130005338000</v>
      </c>
      <c r="B7" s="185" t="s">
        <v>525</v>
      </c>
      <c r="C7" s="186">
        <v>5.29</v>
      </c>
      <c r="D7" s="187">
        <v>200</v>
      </c>
      <c r="E7" s="188">
        <v>0.42</v>
      </c>
      <c r="F7" s="190">
        <v>0.48</v>
      </c>
      <c r="G7" s="183">
        <v>2.3999999999999998E-3</v>
      </c>
      <c r="H7" s="249"/>
      <c r="I7" s="190">
        <f t="shared" si="0"/>
        <v>0</v>
      </c>
      <c r="J7" s="199"/>
    </row>
    <row r="8" spans="1:16" ht="24" customHeight="1" x14ac:dyDescent="0.3">
      <c r="A8" s="265">
        <v>130005324000</v>
      </c>
      <c r="B8" s="185" t="s">
        <v>526</v>
      </c>
      <c r="C8" s="186">
        <v>4</v>
      </c>
      <c r="D8" s="187">
        <v>200</v>
      </c>
      <c r="E8" s="188">
        <v>0.32</v>
      </c>
      <c r="F8" s="190">
        <v>0.36</v>
      </c>
      <c r="G8" s="183">
        <v>1.8E-3</v>
      </c>
      <c r="H8" s="249"/>
      <c r="I8" s="190">
        <f t="shared" si="0"/>
        <v>0</v>
      </c>
      <c r="J8" s="199"/>
    </row>
    <row r="9" spans="1:16" ht="24" customHeight="1" x14ac:dyDescent="0.3">
      <c r="A9" s="265">
        <v>130005560000</v>
      </c>
      <c r="B9" s="185" t="s">
        <v>527</v>
      </c>
      <c r="C9" s="186">
        <v>19.84</v>
      </c>
      <c r="D9" s="187">
        <v>1000</v>
      </c>
      <c r="E9" s="188">
        <v>0.32</v>
      </c>
      <c r="F9" s="190">
        <v>2.14</v>
      </c>
      <c r="G9" s="183">
        <v>2.14E-3</v>
      </c>
      <c r="H9" s="249"/>
      <c r="I9" s="190">
        <f t="shared" si="0"/>
        <v>0</v>
      </c>
      <c r="J9" s="199"/>
    </row>
    <row r="10" spans="1:16" ht="24" customHeight="1" x14ac:dyDescent="0.3">
      <c r="A10" s="265">
        <v>130003810000</v>
      </c>
      <c r="B10" s="185" t="s">
        <v>528</v>
      </c>
      <c r="C10" s="186">
        <v>6.25</v>
      </c>
      <c r="D10" s="187">
        <v>100</v>
      </c>
      <c r="E10" s="188">
        <v>1</v>
      </c>
      <c r="F10" s="190">
        <v>0.4</v>
      </c>
      <c r="G10" s="183">
        <v>4.0000000000000001E-3</v>
      </c>
      <c r="H10" s="249"/>
      <c r="I10" s="190">
        <f t="shared" si="0"/>
        <v>0</v>
      </c>
      <c r="J10" s="199"/>
    </row>
    <row r="11" spans="1:16" ht="24" customHeight="1" x14ac:dyDescent="0.3">
      <c r="A11" s="265">
        <v>7160370001800</v>
      </c>
      <c r="B11" s="185" t="s">
        <v>529</v>
      </c>
      <c r="C11" s="186">
        <v>6.25</v>
      </c>
      <c r="D11" s="187">
        <v>100</v>
      </c>
      <c r="E11" s="188">
        <v>1</v>
      </c>
      <c r="F11" s="190">
        <v>0.6</v>
      </c>
      <c r="G11" s="183">
        <v>6.0000000000000001E-3</v>
      </c>
      <c r="H11" s="249"/>
      <c r="I11" s="190">
        <f t="shared" si="0"/>
        <v>0</v>
      </c>
      <c r="J11" s="199"/>
      <c r="P11" s="140"/>
    </row>
    <row r="12" spans="1:16" ht="24" customHeight="1" x14ac:dyDescent="0.3">
      <c r="A12" s="265">
        <v>130005293000</v>
      </c>
      <c r="B12" s="185" t="s">
        <v>530</v>
      </c>
      <c r="C12" s="186">
        <v>7.5</v>
      </c>
      <c r="D12" s="187">
        <v>60</v>
      </c>
      <c r="E12" s="188">
        <v>2</v>
      </c>
      <c r="F12" s="190">
        <v>0.77</v>
      </c>
      <c r="G12" s="183">
        <v>1.2833333333333334E-2</v>
      </c>
      <c r="H12" s="249"/>
      <c r="I12" s="190">
        <f t="shared" si="0"/>
        <v>0</v>
      </c>
      <c r="J12" s="199" t="s">
        <v>531</v>
      </c>
    </row>
    <row r="13" spans="1:16" ht="24" customHeight="1" x14ac:dyDescent="0.3">
      <c r="A13" s="265">
        <v>130000104400</v>
      </c>
      <c r="B13" s="185" t="s">
        <v>532</v>
      </c>
      <c r="C13" s="186">
        <v>39.380000000000003</v>
      </c>
      <c r="D13" s="187">
        <v>605</v>
      </c>
      <c r="E13" s="188">
        <v>3.27</v>
      </c>
      <c r="F13" s="190">
        <v>1.56</v>
      </c>
      <c r="G13" s="183">
        <v>2.5785123966942151E-3</v>
      </c>
      <c r="H13" s="249"/>
      <c r="I13" s="190">
        <f t="shared" si="0"/>
        <v>0</v>
      </c>
      <c r="J13" s="199"/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DpSJqrFKHVbcySb5mOEDmtJqFcByqNCRl72kXPdLq6V2QCLxagPZ0xeubsdOL4WQz+LwGWw+/lae6wAVmvAeug==" saltValue="mTv93/cBYMqxq88nCT+ObQ==" spinCount="100000" sheet="1" objects="1" scenarios="1"/>
  <mergeCells count="1">
    <mergeCell ref="D1:F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590E-60F5-4E87-9309-3514BB6C609F}">
  <dimension ref="A1:P14"/>
  <sheetViews>
    <sheetView workbookViewId="0">
      <selection activeCell="F4" sqref="F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533</v>
      </c>
      <c r="C1" s="114" t="s">
        <v>100</v>
      </c>
      <c r="D1" s="472" t="s">
        <v>534</v>
      </c>
      <c r="E1" s="472"/>
      <c r="F1" s="472"/>
      <c r="H1" s="114" t="s">
        <v>102</v>
      </c>
      <c r="I1" s="116">
        <v>110242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39940</v>
      </c>
      <c r="B4" s="178" t="s">
        <v>535</v>
      </c>
      <c r="C4" s="179">
        <v>39.75</v>
      </c>
      <c r="D4" s="180">
        <v>212</v>
      </c>
      <c r="E4" s="181">
        <v>3</v>
      </c>
      <c r="F4" s="182">
        <v>24.24</v>
      </c>
      <c r="G4" s="183">
        <v>0.11433962264150943</v>
      </c>
      <c r="H4" s="248"/>
      <c r="I4" s="182">
        <f>F4*H4</f>
        <v>0</v>
      </c>
      <c r="J4" s="198" t="s">
        <v>536</v>
      </c>
    </row>
    <row r="5" spans="1:16" ht="24" customHeight="1" x14ac:dyDescent="0.3">
      <c r="A5" s="141">
        <v>41698</v>
      </c>
      <c r="B5" s="185" t="s">
        <v>537</v>
      </c>
      <c r="C5" s="186">
        <v>20</v>
      </c>
      <c r="D5" s="187">
        <v>320</v>
      </c>
      <c r="E5" s="188">
        <v>1</v>
      </c>
      <c r="F5" s="182">
        <v>35.909999999999997</v>
      </c>
      <c r="G5" s="183">
        <v>0.11221874999999999</v>
      </c>
      <c r="H5" s="248"/>
      <c r="I5" s="182">
        <f t="shared" ref="I5:I13" si="0">F5*H5</f>
        <v>0</v>
      </c>
      <c r="J5" s="198" t="s">
        <v>536</v>
      </c>
    </row>
    <row r="6" spans="1:16" ht="24" customHeight="1" x14ac:dyDescent="0.3">
      <c r="A6" s="141">
        <v>41749</v>
      </c>
      <c r="B6" s="185" t="s">
        <v>538</v>
      </c>
      <c r="C6" s="186">
        <v>20</v>
      </c>
      <c r="D6" s="187">
        <v>320</v>
      </c>
      <c r="E6" s="188">
        <v>1</v>
      </c>
      <c r="F6" s="190">
        <v>35.909999999999997</v>
      </c>
      <c r="G6" s="183">
        <v>0.11221874999999999</v>
      </c>
      <c r="H6" s="249"/>
      <c r="I6" s="190">
        <f t="shared" si="0"/>
        <v>0</v>
      </c>
      <c r="J6" s="198" t="s">
        <v>536</v>
      </c>
    </row>
    <row r="7" spans="1:16" ht="24" customHeight="1" x14ac:dyDescent="0.3">
      <c r="A7" s="141">
        <v>43274</v>
      </c>
      <c r="B7" s="185" t="s">
        <v>539</v>
      </c>
      <c r="C7" s="186">
        <v>30</v>
      </c>
      <c r="D7" s="187">
        <v>80</v>
      </c>
      <c r="E7" s="188">
        <v>6</v>
      </c>
      <c r="F7" s="190">
        <v>11.96</v>
      </c>
      <c r="G7" s="183">
        <v>0.14950000000000002</v>
      </c>
      <c r="H7" s="249"/>
      <c r="I7" s="190">
        <f t="shared" si="0"/>
        <v>0</v>
      </c>
      <c r="J7" s="199" t="s">
        <v>540</v>
      </c>
    </row>
    <row r="8" spans="1:16" ht="24" customHeight="1" x14ac:dyDescent="0.3">
      <c r="A8" s="141">
        <v>43284</v>
      </c>
      <c r="B8" s="185" t="s">
        <v>541</v>
      </c>
      <c r="C8" s="186">
        <v>30</v>
      </c>
      <c r="D8" s="187">
        <v>80</v>
      </c>
      <c r="E8" s="188">
        <v>6</v>
      </c>
      <c r="F8" s="190">
        <v>11.22</v>
      </c>
      <c r="G8" s="183">
        <v>0.14025000000000001</v>
      </c>
      <c r="H8" s="249"/>
      <c r="I8" s="190">
        <f t="shared" si="0"/>
        <v>0</v>
      </c>
      <c r="J8" s="199" t="s">
        <v>540</v>
      </c>
    </row>
    <row r="9" spans="1:16" ht="24" customHeight="1" x14ac:dyDescent="0.3">
      <c r="A9" s="141">
        <v>44881</v>
      </c>
      <c r="B9" s="185" t="s">
        <v>542</v>
      </c>
      <c r="C9" s="186">
        <v>10.5</v>
      </c>
      <c r="D9" s="187">
        <v>168</v>
      </c>
      <c r="E9" s="188">
        <v>1</v>
      </c>
      <c r="F9" s="190">
        <v>18.850000000000001</v>
      </c>
      <c r="G9" s="183">
        <v>0.11220238095238096</v>
      </c>
      <c r="H9" s="249"/>
      <c r="I9" s="190">
        <f t="shared" si="0"/>
        <v>0</v>
      </c>
      <c r="J9" s="199" t="s">
        <v>536</v>
      </c>
    </row>
    <row r="10" spans="1:16" ht="24" customHeight="1" x14ac:dyDescent="0.3">
      <c r="A10" s="141">
        <v>46219</v>
      </c>
      <c r="B10" s="185" t="s">
        <v>543</v>
      </c>
      <c r="C10" s="186">
        <v>30</v>
      </c>
      <c r="D10" s="187">
        <v>480</v>
      </c>
      <c r="E10" s="188">
        <v>1</v>
      </c>
      <c r="F10" s="190">
        <v>34.89</v>
      </c>
      <c r="G10" s="183">
        <v>7.2687500000000002E-2</v>
      </c>
      <c r="H10" s="249"/>
      <c r="I10" s="190">
        <f t="shared" si="0"/>
        <v>0</v>
      </c>
      <c r="J10" s="199" t="s">
        <v>536</v>
      </c>
    </row>
    <row r="11" spans="1:16" ht="24" customHeight="1" x14ac:dyDescent="0.3">
      <c r="A11" s="141">
        <v>46236</v>
      </c>
      <c r="B11" s="185" t="s">
        <v>544</v>
      </c>
      <c r="C11" s="186">
        <v>30</v>
      </c>
      <c r="D11" s="187">
        <v>552</v>
      </c>
      <c r="E11" s="188">
        <v>0.75</v>
      </c>
      <c r="F11" s="190">
        <v>39.08</v>
      </c>
      <c r="G11" s="183">
        <v>7.0797101449275354E-2</v>
      </c>
      <c r="H11" s="249"/>
      <c r="I11" s="190">
        <f t="shared" si="0"/>
        <v>0</v>
      </c>
      <c r="J11" s="199" t="s">
        <v>545</v>
      </c>
      <c r="P11" s="140"/>
    </row>
    <row r="12" spans="1:16" ht="24" customHeight="1" x14ac:dyDescent="0.3">
      <c r="A12" s="141">
        <v>59701</v>
      </c>
      <c r="B12" s="185" t="s">
        <v>546</v>
      </c>
      <c r="C12" s="186">
        <v>10.5</v>
      </c>
      <c r="D12" s="187">
        <v>168</v>
      </c>
      <c r="E12" s="188">
        <v>1</v>
      </c>
      <c r="F12" s="190">
        <v>18.850000000000001</v>
      </c>
      <c r="G12" s="183">
        <v>0.11220238095238096</v>
      </c>
      <c r="H12" s="249"/>
      <c r="I12" s="190">
        <f t="shared" si="0"/>
        <v>0</v>
      </c>
      <c r="J12" s="199" t="s">
        <v>536</v>
      </c>
    </row>
    <row r="13" spans="1:16" ht="24" customHeight="1" x14ac:dyDescent="0.3">
      <c r="A13" s="141">
        <v>59703</v>
      </c>
      <c r="B13" s="185" t="s">
        <v>547</v>
      </c>
      <c r="C13" s="186">
        <v>10.5</v>
      </c>
      <c r="D13" s="187">
        <v>168</v>
      </c>
      <c r="E13" s="188">
        <v>1</v>
      </c>
      <c r="F13" s="190">
        <v>18.850000000000001</v>
      </c>
      <c r="G13" s="183">
        <v>0.11220238095238096</v>
      </c>
      <c r="H13" s="249"/>
      <c r="I13" s="190">
        <f t="shared" si="0"/>
        <v>0</v>
      </c>
      <c r="J13" s="199" t="s">
        <v>536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BVbtnPuofYog5wI7DIZLA/SoMd+FbTxyWnlLN4tjar1S1z+LkQHJq2aSwtxlv+9hVv6apgkCU5uTjGSL/TJUbw==" saltValue="7ouIOwKs+yAHjBxUWfwM3w==" spinCount="100000" sheet="1" objects="1" scenarios="1"/>
  <mergeCells count="1">
    <mergeCell ref="D1:F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56C9-9F96-484D-B126-38E423CDBBAB}">
  <dimension ref="A1:J14"/>
  <sheetViews>
    <sheetView workbookViewId="0">
      <selection activeCell="H4" sqref="H4:H9"/>
    </sheetView>
  </sheetViews>
  <sheetFormatPr defaultColWidth="9.109375" defaultRowHeight="14.4" x14ac:dyDescent="0.3"/>
  <cols>
    <col min="1" max="1" width="12.4414062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548</v>
      </c>
      <c r="C1" s="114" t="s">
        <v>100</v>
      </c>
      <c r="D1" s="472" t="s">
        <v>549</v>
      </c>
      <c r="E1" s="472"/>
      <c r="F1" s="472"/>
      <c r="H1" s="114" t="s">
        <v>102</v>
      </c>
      <c r="I1" s="143">
        <v>100154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 t="s">
        <v>550</v>
      </c>
      <c r="B4" s="178" t="s">
        <v>551</v>
      </c>
      <c r="C4" s="179" t="s">
        <v>552</v>
      </c>
      <c r="D4" s="180">
        <v>176</v>
      </c>
      <c r="E4" s="181" t="s">
        <v>553</v>
      </c>
      <c r="F4" s="182">
        <v>83.97</v>
      </c>
      <c r="G4" s="183">
        <v>0.47710000000000002</v>
      </c>
      <c r="H4" s="248"/>
      <c r="I4" s="182">
        <f>F4*H4</f>
        <v>0</v>
      </c>
      <c r="J4" s="198" t="s">
        <v>554</v>
      </c>
    </row>
    <row r="5" spans="1:10" ht="24" customHeight="1" x14ac:dyDescent="0.3">
      <c r="A5" s="141" t="s">
        <v>555</v>
      </c>
      <c r="B5" s="185" t="s">
        <v>556</v>
      </c>
      <c r="C5" s="186" t="s">
        <v>557</v>
      </c>
      <c r="D5" s="187">
        <v>228</v>
      </c>
      <c r="E5" s="188" t="s">
        <v>558</v>
      </c>
      <c r="F5" s="182">
        <v>119.92</v>
      </c>
      <c r="G5" s="183">
        <v>0.52590000000000003</v>
      </c>
      <c r="H5" s="248"/>
      <c r="I5" s="182">
        <f t="shared" ref="I5:I13" si="0">F5*H5</f>
        <v>0</v>
      </c>
      <c r="J5" s="199" t="s">
        <v>559</v>
      </c>
    </row>
    <row r="6" spans="1:10" ht="24" customHeight="1" x14ac:dyDescent="0.3">
      <c r="A6" s="141" t="s">
        <v>560</v>
      </c>
      <c r="B6" s="185" t="s">
        <v>561</v>
      </c>
      <c r="C6" s="186" t="s">
        <v>557</v>
      </c>
      <c r="D6" s="187">
        <v>204</v>
      </c>
      <c r="E6" s="188" t="s">
        <v>562</v>
      </c>
      <c r="F6" s="190">
        <v>66.319999999999993</v>
      </c>
      <c r="G6" s="191">
        <v>0.32500000000000001</v>
      </c>
      <c r="H6" s="249"/>
      <c r="I6" s="190">
        <f t="shared" si="0"/>
        <v>0</v>
      </c>
      <c r="J6" s="199" t="s">
        <v>559</v>
      </c>
    </row>
    <row r="7" spans="1:10" ht="24" customHeight="1" x14ac:dyDescent="0.3">
      <c r="A7" s="141" t="s">
        <v>563</v>
      </c>
      <c r="B7" s="185" t="s">
        <v>564</v>
      </c>
      <c r="C7" s="186" t="s">
        <v>557</v>
      </c>
      <c r="D7" s="187">
        <v>480</v>
      </c>
      <c r="E7" s="188" t="s">
        <v>565</v>
      </c>
      <c r="F7" s="190">
        <v>116.37</v>
      </c>
      <c r="G7" s="191">
        <v>0.2424</v>
      </c>
      <c r="H7" s="249"/>
      <c r="I7" s="190">
        <f t="shared" si="0"/>
        <v>0</v>
      </c>
      <c r="J7" s="199" t="s">
        <v>384</v>
      </c>
    </row>
    <row r="8" spans="1:10" ht="24" customHeight="1" x14ac:dyDescent="0.3">
      <c r="A8" s="141" t="s">
        <v>566</v>
      </c>
      <c r="B8" s="185" t="s">
        <v>567</v>
      </c>
      <c r="C8" s="186" t="s">
        <v>557</v>
      </c>
      <c r="D8" s="187">
        <v>240</v>
      </c>
      <c r="E8" s="188" t="s">
        <v>568</v>
      </c>
      <c r="F8" s="190">
        <v>119.89</v>
      </c>
      <c r="G8" s="191">
        <v>0.4995</v>
      </c>
      <c r="H8" s="249"/>
      <c r="I8" s="190">
        <f t="shared" si="0"/>
        <v>0</v>
      </c>
      <c r="J8" s="199" t="s">
        <v>559</v>
      </c>
    </row>
    <row r="9" spans="1:10" ht="24" customHeight="1" x14ac:dyDescent="0.3">
      <c r="A9" s="119" t="s">
        <v>569</v>
      </c>
      <c r="B9" s="119" t="s">
        <v>570</v>
      </c>
      <c r="C9" s="135" t="s">
        <v>557</v>
      </c>
      <c r="D9" s="135">
        <v>192</v>
      </c>
      <c r="E9" s="135" t="s">
        <v>553</v>
      </c>
      <c r="F9" s="190">
        <v>67</v>
      </c>
      <c r="G9" s="191">
        <v>0.34889999999999999</v>
      </c>
      <c r="H9" s="249"/>
      <c r="I9" s="190">
        <f t="shared" si="0"/>
        <v>0</v>
      </c>
      <c r="J9" s="199" t="s">
        <v>559</v>
      </c>
    </row>
    <row r="10" spans="1:10" ht="24" customHeight="1" x14ac:dyDescent="0.3">
      <c r="A10" s="119" t="s">
        <v>571</v>
      </c>
      <c r="B10" s="119" t="s">
        <v>572</v>
      </c>
      <c r="C10" s="135" t="s">
        <v>557</v>
      </c>
      <c r="D10" s="135">
        <v>178</v>
      </c>
      <c r="E10" s="135" t="s">
        <v>573</v>
      </c>
      <c r="F10" s="190">
        <v>81.02</v>
      </c>
      <c r="G10" s="191">
        <v>0.4551</v>
      </c>
      <c r="H10" s="249"/>
      <c r="I10" s="190">
        <f t="shared" si="0"/>
        <v>0</v>
      </c>
      <c r="J10" s="199" t="s">
        <v>559</v>
      </c>
    </row>
    <row r="11" spans="1:10" ht="24" customHeight="1" x14ac:dyDescent="0.3">
      <c r="A11" s="119" t="s">
        <v>574</v>
      </c>
      <c r="B11" s="119" t="s">
        <v>575</v>
      </c>
      <c r="C11" s="135" t="s">
        <v>557</v>
      </c>
      <c r="D11" s="135">
        <v>356</v>
      </c>
      <c r="E11" s="135" t="s">
        <v>576</v>
      </c>
      <c r="F11" s="190">
        <v>82.57</v>
      </c>
      <c r="G11" s="191">
        <v>0.2319</v>
      </c>
      <c r="H11" s="249"/>
      <c r="I11" s="190">
        <f t="shared" si="0"/>
        <v>0</v>
      </c>
      <c r="J11" s="199" t="s">
        <v>384</v>
      </c>
    </row>
    <row r="12" spans="1:10" ht="24" customHeight="1" x14ac:dyDescent="0.3">
      <c r="A12" s="119" t="s">
        <v>577</v>
      </c>
      <c r="B12" s="119" t="s">
        <v>578</v>
      </c>
      <c r="C12" s="135" t="s">
        <v>579</v>
      </c>
      <c r="D12" s="135">
        <v>208</v>
      </c>
      <c r="E12" s="135" t="s">
        <v>580</v>
      </c>
      <c r="F12" s="190">
        <v>76.69</v>
      </c>
      <c r="G12" s="191">
        <v>0.36870000000000003</v>
      </c>
      <c r="H12" s="249"/>
      <c r="I12" s="190">
        <f t="shared" si="0"/>
        <v>0</v>
      </c>
      <c r="J12" s="199" t="s">
        <v>559</v>
      </c>
    </row>
    <row r="13" spans="1:10" ht="24" customHeight="1" x14ac:dyDescent="0.3">
      <c r="A13" s="119" t="s">
        <v>581</v>
      </c>
      <c r="B13" s="119" t="s">
        <v>582</v>
      </c>
      <c r="C13" s="135" t="s">
        <v>557</v>
      </c>
      <c r="D13" s="135">
        <v>218</v>
      </c>
      <c r="E13" s="135" t="s">
        <v>583</v>
      </c>
      <c r="F13" s="190">
        <v>111.41</v>
      </c>
      <c r="G13" s="191">
        <v>0.51100000000000001</v>
      </c>
      <c r="H13" s="249"/>
      <c r="I13" s="190">
        <f t="shared" si="0"/>
        <v>0</v>
      </c>
      <c r="J13" s="199" t="s">
        <v>559</v>
      </c>
    </row>
    <row r="14" spans="1:10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SUM(I4:I8)</f>
        <v>0</v>
      </c>
      <c r="J14" s="121" t="s">
        <v>138</v>
      </c>
    </row>
  </sheetData>
  <sheetProtection algorithmName="SHA-512" hashValue="crhKauwMerYjFQmWrLP5QdVDPj/ecc91H09i6uj3VJV/zzFyVmgJDr1V906CRQ5swa+aZ/ySTswpkqAPZkrKmA==" saltValue="BCxNmALeRtYRHg38bnEZZQ==" spinCount="100000" sheet="1" objects="1" scenarios="1"/>
  <mergeCells count="1">
    <mergeCell ref="D1:F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F4F9-4BD6-46A9-BA03-24634E6F3EA1}">
  <dimension ref="A1:J11"/>
  <sheetViews>
    <sheetView workbookViewId="0">
      <selection activeCell="I4" sqref="I4:I10"/>
    </sheetView>
  </sheetViews>
  <sheetFormatPr defaultColWidth="9.109375" defaultRowHeight="14.4" x14ac:dyDescent="0.3"/>
  <cols>
    <col min="1" max="1" width="12.3320312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548</v>
      </c>
      <c r="C1" s="114" t="s">
        <v>100</v>
      </c>
      <c r="D1" s="472" t="s">
        <v>584</v>
      </c>
      <c r="E1" s="472"/>
      <c r="F1" s="472"/>
      <c r="H1" s="114" t="s">
        <v>102</v>
      </c>
      <c r="I1" s="143">
        <v>100193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260" t="s">
        <v>585</v>
      </c>
      <c r="B4" s="261" t="s">
        <v>586</v>
      </c>
      <c r="C4" s="262" t="s">
        <v>557</v>
      </c>
      <c r="D4" s="263">
        <v>192</v>
      </c>
      <c r="E4" s="263" t="s">
        <v>553</v>
      </c>
      <c r="F4" s="182">
        <v>52.33</v>
      </c>
      <c r="G4" s="183">
        <v>0.27250000000000002</v>
      </c>
      <c r="H4" s="248"/>
      <c r="I4" s="182">
        <f>F4*H4</f>
        <v>0</v>
      </c>
      <c r="J4" s="198" t="s">
        <v>559</v>
      </c>
    </row>
    <row r="5" spans="1:10" ht="24" customHeight="1" thickBot="1" x14ac:dyDescent="0.35">
      <c r="A5" s="127" t="s">
        <v>587</v>
      </c>
      <c r="B5" s="192" t="s">
        <v>588</v>
      </c>
      <c r="C5" s="136" t="s">
        <v>589</v>
      </c>
      <c r="D5" s="135">
        <v>208</v>
      </c>
      <c r="E5" s="135" t="s">
        <v>580</v>
      </c>
      <c r="F5" s="182">
        <v>42.16</v>
      </c>
      <c r="G5" s="183">
        <v>0.2026</v>
      </c>
      <c r="H5" s="248"/>
      <c r="I5" s="182">
        <f t="shared" ref="I5:I10" si="0">F5*H5</f>
        <v>0</v>
      </c>
      <c r="J5" s="199" t="s">
        <v>559</v>
      </c>
    </row>
    <row r="6" spans="1:10" ht="24" customHeight="1" thickTop="1" thickBot="1" x14ac:dyDescent="0.35">
      <c r="A6" s="127" t="s">
        <v>590</v>
      </c>
      <c r="B6" s="261" t="s">
        <v>591</v>
      </c>
      <c r="C6" s="136" t="s">
        <v>557</v>
      </c>
      <c r="D6" s="135">
        <v>400</v>
      </c>
      <c r="E6" s="135" t="s">
        <v>592</v>
      </c>
      <c r="F6" s="190">
        <v>53.75</v>
      </c>
      <c r="G6" s="191">
        <v>0.1343</v>
      </c>
      <c r="H6" s="249"/>
      <c r="I6" s="190">
        <f t="shared" si="0"/>
        <v>0</v>
      </c>
      <c r="J6" s="199" t="s">
        <v>384</v>
      </c>
    </row>
    <row r="7" spans="1:10" ht="24" customHeight="1" thickTop="1" thickBot="1" x14ac:dyDescent="0.35">
      <c r="A7" s="127" t="s">
        <v>593</v>
      </c>
      <c r="B7" s="261" t="s">
        <v>594</v>
      </c>
      <c r="C7" s="186" t="s">
        <v>557</v>
      </c>
      <c r="D7" s="141">
        <v>192</v>
      </c>
      <c r="E7" s="263" t="s">
        <v>553</v>
      </c>
      <c r="F7" s="190">
        <v>51.07</v>
      </c>
      <c r="G7" s="191">
        <v>0.26590000000000003</v>
      </c>
      <c r="H7" s="249"/>
      <c r="I7" s="190">
        <f t="shared" si="0"/>
        <v>0</v>
      </c>
      <c r="J7" s="199" t="s">
        <v>559</v>
      </c>
    </row>
    <row r="8" spans="1:10" ht="24" customHeight="1" thickTop="1" x14ac:dyDescent="0.3">
      <c r="A8" s="127" t="s">
        <v>595</v>
      </c>
      <c r="B8" s="261" t="s">
        <v>596</v>
      </c>
      <c r="C8" s="186" t="s">
        <v>557</v>
      </c>
      <c r="D8" s="141">
        <v>192</v>
      </c>
      <c r="E8" s="263" t="s">
        <v>553</v>
      </c>
      <c r="F8" s="190">
        <v>51.03</v>
      </c>
      <c r="G8" s="191">
        <v>0.26569999999999999</v>
      </c>
      <c r="H8" s="249"/>
      <c r="I8" s="190">
        <f t="shared" si="0"/>
        <v>0</v>
      </c>
      <c r="J8" s="199" t="s">
        <v>559</v>
      </c>
    </row>
    <row r="9" spans="1:10" ht="24" customHeight="1" x14ac:dyDescent="0.3">
      <c r="A9" s="141" t="s">
        <v>597</v>
      </c>
      <c r="B9" s="185" t="s">
        <v>598</v>
      </c>
      <c r="C9" s="186" t="s">
        <v>557</v>
      </c>
      <c r="D9" s="141">
        <v>400</v>
      </c>
      <c r="E9" s="135" t="s">
        <v>592</v>
      </c>
      <c r="F9" s="190">
        <v>52.65</v>
      </c>
      <c r="G9" s="191">
        <v>0.13159999999999999</v>
      </c>
      <c r="H9" s="249"/>
      <c r="I9" s="190">
        <f t="shared" si="0"/>
        <v>0</v>
      </c>
      <c r="J9" s="199" t="s">
        <v>384</v>
      </c>
    </row>
    <row r="10" spans="1:10" ht="24" customHeight="1" x14ac:dyDescent="0.3">
      <c r="A10" s="141" t="s">
        <v>599</v>
      </c>
      <c r="B10" s="201" t="s">
        <v>600</v>
      </c>
      <c r="C10" s="186" t="s">
        <v>557</v>
      </c>
      <c r="D10" s="141">
        <v>204</v>
      </c>
      <c r="E10" s="135" t="s">
        <v>562</v>
      </c>
      <c r="F10" s="190">
        <v>34.020000000000003</v>
      </c>
      <c r="G10" s="191">
        <v>0.16669999999999999</v>
      </c>
      <c r="H10" s="249"/>
      <c r="I10" s="190">
        <f t="shared" si="0"/>
        <v>0</v>
      </c>
      <c r="J10" s="199" t="s">
        <v>559</v>
      </c>
    </row>
    <row r="11" spans="1:10" ht="24" customHeight="1" x14ac:dyDescent="0.3">
      <c r="A11" s="119"/>
      <c r="B11" s="119"/>
      <c r="C11" s="119"/>
      <c r="D11" s="119"/>
      <c r="E11" s="119"/>
      <c r="F11" s="119"/>
      <c r="G11" s="120"/>
      <c r="H11" s="74"/>
      <c r="I11" s="142">
        <f>SUM(I4:I10)</f>
        <v>0</v>
      </c>
      <c r="J11" s="121" t="s">
        <v>138</v>
      </c>
    </row>
  </sheetData>
  <sheetProtection algorithmName="SHA-512" hashValue="MBZBeKbGIKYbIT/kMj2LkV29RYwS7zhATtVKs066f+k56iGL1Nfk5B9S15WHdt3Ybk+ZgLeDiduPG9UfGi4YjQ==" saltValue="umiI7Rs+lePpaZJgH+H3Ew==" spinCount="100000" sheet="1" objects="1" scenarios="1"/>
  <mergeCells count="1">
    <mergeCell ref="D1:F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3AE7C-4063-41DD-AF21-3C246D57B340}">
  <dimension ref="A1:P14"/>
  <sheetViews>
    <sheetView workbookViewId="0">
      <selection activeCell="D13" sqref="D13"/>
    </sheetView>
  </sheetViews>
  <sheetFormatPr defaultColWidth="9.109375" defaultRowHeight="14.4" x14ac:dyDescent="0.3"/>
  <cols>
    <col min="1" max="1" width="12.109375" style="114" bestFit="1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601</v>
      </c>
      <c r="C1" s="114" t="s">
        <v>100</v>
      </c>
      <c r="D1" s="472" t="s">
        <v>602</v>
      </c>
      <c r="E1" s="472"/>
      <c r="F1" s="472"/>
      <c r="H1" s="114" t="s">
        <v>102</v>
      </c>
      <c r="I1" s="116">
        <v>100506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1000007470</v>
      </c>
      <c r="B4" s="178" t="s">
        <v>604</v>
      </c>
      <c r="C4" s="179">
        <v>30</v>
      </c>
      <c r="D4" s="180">
        <v>224.29</v>
      </c>
      <c r="E4" s="181">
        <v>2.1</v>
      </c>
      <c r="F4" s="182">
        <v>7.16</v>
      </c>
      <c r="G4" s="183">
        <f>F4/D4</f>
        <v>3.192295688617415E-2</v>
      </c>
      <c r="H4" s="248"/>
      <c r="I4" s="182">
        <f>F4*H4</f>
        <v>0</v>
      </c>
      <c r="J4" s="198" t="s">
        <v>247</v>
      </c>
    </row>
    <row r="5" spans="1:16" ht="24" customHeight="1" x14ac:dyDescent="0.3">
      <c r="A5" s="141">
        <v>1000000496</v>
      </c>
      <c r="B5" s="185" t="s">
        <v>605</v>
      </c>
      <c r="C5" s="186">
        <v>30</v>
      </c>
      <c r="D5" s="187">
        <v>165.34</v>
      </c>
      <c r="E5" s="188">
        <v>2.89</v>
      </c>
      <c r="F5" s="182">
        <v>7.16</v>
      </c>
      <c r="G5" s="183">
        <f>F5/D5</f>
        <v>4.3304705455425183E-2</v>
      </c>
      <c r="H5" s="248"/>
      <c r="I5" s="182">
        <f t="shared" ref="I5:I13" si="0">F5*H5</f>
        <v>0</v>
      </c>
      <c r="J5" s="198" t="s">
        <v>247</v>
      </c>
    </row>
    <row r="6" spans="1:16" ht="24" customHeight="1" x14ac:dyDescent="0.3">
      <c r="A6" s="141" t="s">
        <v>606</v>
      </c>
      <c r="B6" s="185" t="s">
        <v>607</v>
      </c>
      <c r="C6" s="186">
        <v>24</v>
      </c>
      <c r="D6" s="187">
        <v>159.6</v>
      </c>
      <c r="E6" s="188">
        <v>2.41</v>
      </c>
      <c r="F6" s="190">
        <v>5.73</v>
      </c>
      <c r="G6" s="183">
        <f t="shared" ref="G6:G13" si="1">F6/D6</f>
        <v>3.5902255639097748E-2</v>
      </c>
      <c r="H6" s="249"/>
      <c r="I6" s="190">
        <f t="shared" si="0"/>
        <v>0</v>
      </c>
      <c r="J6" s="198" t="s">
        <v>247</v>
      </c>
    </row>
    <row r="7" spans="1:16" ht="24" customHeight="1" x14ac:dyDescent="0.3">
      <c r="A7" s="141">
        <v>1000006639</v>
      </c>
      <c r="B7" s="185" t="s">
        <v>608</v>
      </c>
      <c r="C7" s="186">
        <v>24</v>
      </c>
      <c r="D7" s="187">
        <v>162.03</v>
      </c>
      <c r="E7" s="188">
        <v>2.37</v>
      </c>
      <c r="F7" s="190">
        <v>6.1</v>
      </c>
      <c r="G7" s="183">
        <f t="shared" si="1"/>
        <v>3.764734925631056E-2</v>
      </c>
      <c r="H7" s="249"/>
      <c r="I7" s="190">
        <f t="shared" si="0"/>
        <v>0</v>
      </c>
      <c r="J7" s="198" t="s">
        <v>247</v>
      </c>
    </row>
    <row r="8" spans="1:16" ht="24" customHeight="1" x14ac:dyDescent="0.3">
      <c r="A8" s="141" t="s">
        <v>609</v>
      </c>
      <c r="B8" s="185" t="s">
        <v>610</v>
      </c>
      <c r="C8" s="186">
        <v>30</v>
      </c>
      <c r="D8" s="187">
        <v>190.5</v>
      </c>
      <c r="E8" s="188">
        <v>2.52</v>
      </c>
      <c r="F8" s="190">
        <v>7.16</v>
      </c>
      <c r="G8" s="183">
        <f t="shared" si="1"/>
        <v>3.7585301837270345E-2</v>
      </c>
      <c r="H8" s="249"/>
      <c r="I8" s="190">
        <f t="shared" si="0"/>
        <v>0</v>
      </c>
      <c r="J8" s="198" t="s">
        <v>247</v>
      </c>
    </row>
    <row r="9" spans="1:16" ht="24" customHeight="1" x14ac:dyDescent="0.3">
      <c r="A9" s="141" t="s">
        <v>611</v>
      </c>
      <c r="B9" s="185" t="s">
        <v>612</v>
      </c>
      <c r="C9" s="186">
        <v>30</v>
      </c>
      <c r="D9" s="187">
        <v>157.33000000000001</v>
      </c>
      <c r="E9" s="188">
        <v>3.05</v>
      </c>
      <c r="F9" s="190">
        <v>7.16</v>
      </c>
      <c r="G9" s="183">
        <f t="shared" si="1"/>
        <v>4.5509438759295744E-2</v>
      </c>
      <c r="H9" s="249"/>
      <c r="I9" s="190">
        <f t="shared" si="0"/>
        <v>0</v>
      </c>
      <c r="J9" s="198" t="s">
        <v>247</v>
      </c>
    </row>
    <row r="10" spans="1:16" ht="24" customHeight="1" x14ac:dyDescent="0.3">
      <c r="A10" s="141">
        <v>1000006188</v>
      </c>
      <c r="B10" s="185" t="s">
        <v>613</v>
      </c>
      <c r="C10" s="186">
        <v>30</v>
      </c>
      <c r="D10" s="187">
        <v>189</v>
      </c>
      <c r="E10" s="188">
        <v>2.54</v>
      </c>
      <c r="F10" s="190">
        <v>7.16</v>
      </c>
      <c r="G10" s="183">
        <f t="shared" si="1"/>
        <v>3.7883597883597887E-2</v>
      </c>
      <c r="H10" s="249"/>
      <c r="I10" s="190">
        <f t="shared" si="0"/>
        <v>0</v>
      </c>
      <c r="J10" s="198" t="s">
        <v>247</v>
      </c>
    </row>
    <row r="11" spans="1:16" ht="24" customHeight="1" x14ac:dyDescent="0.3">
      <c r="A11" s="141" t="s">
        <v>614</v>
      </c>
      <c r="B11" s="185" t="s">
        <v>615</v>
      </c>
      <c r="C11" s="186">
        <v>30</v>
      </c>
      <c r="D11" s="187">
        <v>199.5</v>
      </c>
      <c r="E11" s="188">
        <v>2.4</v>
      </c>
      <c r="F11" s="190">
        <v>7.16</v>
      </c>
      <c r="G11" s="183">
        <f t="shared" si="1"/>
        <v>3.5889724310776944E-2</v>
      </c>
      <c r="H11" s="249"/>
      <c r="I11" s="190">
        <f t="shared" si="0"/>
        <v>0</v>
      </c>
      <c r="J11" s="198" t="s">
        <v>247</v>
      </c>
      <c r="P11" s="140"/>
    </row>
    <row r="12" spans="1:16" ht="24" customHeight="1" x14ac:dyDescent="0.3">
      <c r="A12" s="141">
        <v>1000004108</v>
      </c>
      <c r="B12" s="185" t="s">
        <v>616</v>
      </c>
      <c r="C12" s="186">
        <v>24</v>
      </c>
      <c r="D12" s="187">
        <v>177.31</v>
      </c>
      <c r="E12" s="188">
        <v>2.15</v>
      </c>
      <c r="F12" s="190">
        <v>5.73</v>
      </c>
      <c r="G12" s="183">
        <f t="shared" si="1"/>
        <v>3.2316282217585021E-2</v>
      </c>
      <c r="H12" s="249"/>
      <c r="I12" s="190">
        <f t="shared" si="0"/>
        <v>0</v>
      </c>
      <c r="J12" s="198" t="s">
        <v>247</v>
      </c>
    </row>
    <row r="13" spans="1:16" ht="28.2" customHeight="1" x14ac:dyDescent="0.3">
      <c r="A13" s="141">
        <v>1000002870</v>
      </c>
      <c r="B13" s="258" t="s">
        <v>617</v>
      </c>
      <c r="C13" s="186">
        <v>24</v>
      </c>
      <c r="D13" s="187">
        <v>88.44</v>
      </c>
      <c r="E13" s="259">
        <v>4.3419999999999996</v>
      </c>
      <c r="F13" s="190">
        <v>5.73</v>
      </c>
      <c r="G13" s="183">
        <f t="shared" si="1"/>
        <v>6.4789687924016293E-2</v>
      </c>
      <c r="H13" s="249"/>
      <c r="I13" s="190">
        <f t="shared" si="0"/>
        <v>0</v>
      </c>
      <c r="J13" s="198" t="s">
        <v>247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T5ujJfnTllqQhW17eXEogdqWidVsE2XCpRZTX65OZhAnAgBNQqUWXZOW6FMvCFFQgjkBN9sUqlpH9Bk9S8DfvQ==" saltValue="rQSzmG/dkoS+73PpyjYybw==" spinCount="100000" sheet="1" objects="1" scenarios="1"/>
  <mergeCells count="1">
    <mergeCell ref="D1:F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2BB9-95DE-4910-B8C6-EC6AF4C74EAF}">
  <dimension ref="A1:P12"/>
  <sheetViews>
    <sheetView workbookViewId="0">
      <selection activeCell="I1" sqref="I1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601</v>
      </c>
      <c r="C1" s="114" t="s">
        <v>100</v>
      </c>
      <c r="D1" s="472" t="s">
        <v>618</v>
      </c>
      <c r="E1" s="472"/>
      <c r="F1" s="472"/>
      <c r="H1" s="114" t="s">
        <v>102</v>
      </c>
      <c r="I1" s="116">
        <v>100980</v>
      </c>
    </row>
    <row r="2" spans="1:16" x14ac:dyDescent="0.3">
      <c r="A2" s="118" t="s">
        <v>603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1000004309</v>
      </c>
      <c r="B4" s="178" t="s">
        <v>619</v>
      </c>
      <c r="C4" s="179">
        <v>15</v>
      </c>
      <c r="D4" s="180">
        <v>76.7</v>
      </c>
      <c r="E4" s="181">
        <v>3.09</v>
      </c>
      <c r="F4" s="182">
        <v>7.7818860000000001</v>
      </c>
      <c r="G4" s="183">
        <f>F4/D4</f>
        <v>0.10145874837027379</v>
      </c>
      <c r="H4" s="248"/>
      <c r="I4" s="182">
        <f>F4*H4</f>
        <v>0</v>
      </c>
      <c r="J4" s="198" t="s">
        <v>247</v>
      </c>
    </row>
    <row r="5" spans="1:16" ht="24" customHeight="1" x14ac:dyDescent="0.3">
      <c r="A5" s="141" t="s">
        <v>620</v>
      </c>
      <c r="B5" s="185" t="s">
        <v>621</v>
      </c>
      <c r="C5" s="186">
        <v>15</v>
      </c>
      <c r="D5" s="187">
        <v>78.72</v>
      </c>
      <c r="E5" s="188">
        <v>3.03</v>
      </c>
      <c r="F5" s="182">
        <v>7.7818860000000001</v>
      </c>
      <c r="G5" s="183">
        <f t="shared" ref="G5:G11" si="0">F5/D5</f>
        <v>9.8855259146341468E-2</v>
      </c>
      <c r="H5" s="248"/>
      <c r="I5" s="182">
        <f t="shared" ref="I5:I11" si="1">F5*H5</f>
        <v>0</v>
      </c>
      <c r="J5" s="198" t="s">
        <v>247</v>
      </c>
    </row>
    <row r="6" spans="1:16" ht="24" customHeight="1" x14ac:dyDescent="0.3">
      <c r="A6" s="141" t="s">
        <v>622</v>
      </c>
      <c r="B6" s="185" t="s">
        <v>623</v>
      </c>
      <c r="C6" s="186">
        <v>15</v>
      </c>
      <c r="D6" s="187">
        <v>75.62</v>
      </c>
      <c r="E6" s="188">
        <v>3.13</v>
      </c>
      <c r="F6" s="190">
        <v>7.7818860000000001</v>
      </c>
      <c r="G6" s="183">
        <f t="shared" si="0"/>
        <v>0.10290777572070881</v>
      </c>
      <c r="H6" s="249"/>
      <c r="I6" s="190">
        <f t="shared" si="1"/>
        <v>0</v>
      </c>
      <c r="J6" s="198" t="s">
        <v>247</v>
      </c>
    </row>
    <row r="7" spans="1:16" ht="24" customHeight="1" x14ac:dyDescent="0.3">
      <c r="A7" s="141" t="s">
        <v>624</v>
      </c>
      <c r="B7" s="185" t="s">
        <v>625</v>
      </c>
      <c r="C7" s="186">
        <v>15</v>
      </c>
      <c r="D7" s="187">
        <v>73.849999999999994</v>
      </c>
      <c r="E7" s="188">
        <v>3.21</v>
      </c>
      <c r="F7" s="190">
        <v>7.7818860000000001</v>
      </c>
      <c r="G7" s="183">
        <f t="shared" si="0"/>
        <v>0.10537421800947869</v>
      </c>
      <c r="H7" s="249"/>
      <c r="I7" s="190">
        <f t="shared" si="1"/>
        <v>0</v>
      </c>
      <c r="J7" s="198" t="s">
        <v>247</v>
      </c>
    </row>
    <row r="8" spans="1:16" ht="24" customHeight="1" x14ac:dyDescent="0.3">
      <c r="A8" s="141" t="s">
        <v>626</v>
      </c>
      <c r="B8" s="185" t="s">
        <v>627</v>
      </c>
      <c r="C8" s="186">
        <v>15</v>
      </c>
      <c r="D8" s="187">
        <v>62.54</v>
      </c>
      <c r="E8" s="188">
        <v>3.78</v>
      </c>
      <c r="F8" s="190">
        <v>7.7818860000000001</v>
      </c>
      <c r="G8" s="183">
        <f t="shared" si="0"/>
        <v>0.12443054045410937</v>
      </c>
      <c r="H8" s="249"/>
      <c r="I8" s="190">
        <f t="shared" si="1"/>
        <v>0</v>
      </c>
      <c r="J8" s="198" t="s">
        <v>247</v>
      </c>
    </row>
    <row r="9" spans="1:16" ht="24" customHeight="1" x14ac:dyDescent="0.3">
      <c r="A9" s="141" t="s">
        <v>628</v>
      </c>
      <c r="B9" s="185" t="s">
        <v>629</v>
      </c>
      <c r="C9" s="186">
        <v>15</v>
      </c>
      <c r="D9" s="187">
        <v>78.06</v>
      </c>
      <c r="E9" s="188">
        <v>3.05</v>
      </c>
      <c r="F9" s="190">
        <v>7.7818860000000001</v>
      </c>
      <c r="G9" s="183">
        <f t="shared" si="0"/>
        <v>9.969108378170638E-2</v>
      </c>
      <c r="H9" s="249"/>
      <c r="I9" s="190">
        <f t="shared" si="1"/>
        <v>0</v>
      </c>
      <c r="J9" s="198" t="s">
        <v>247</v>
      </c>
    </row>
    <row r="10" spans="1:16" ht="24" customHeight="1" x14ac:dyDescent="0.3">
      <c r="A10" s="141" t="s">
        <v>630</v>
      </c>
      <c r="B10" s="185" t="s">
        <v>631</v>
      </c>
      <c r="C10" s="186">
        <v>30</v>
      </c>
      <c r="D10" s="187">
        <v>151.46</v>
      </c>
      <c r="E10" s="188">
        <v>3.12</v>
      </c>
      <c r="F10" s="190">
        <v>15.563772</v>
      </c>
      <c r="G10" s="183">
        <f t="shared" si="0"/>
        <v>0.10275829922091641</v>
      </c>
      <c r="H10" s="249"/>
      <c r="I10" s="190">
        <f t="shared" si="1"/>
        <v>0</v>
      </c>
      <c r="J10" s="198" t="s">
        <v>247</v>
      </c>
    </row>
    <row r="11" spans="1:16" ht="24" customHeight="1" x14ac:dyDescent="0.3">
      <c r="A11" s="141" t="s">
        <v>632</v>
      </c>
      <c r="B11" s="185" t="s">
        <v>633</v>
      </c>
      <c r="C11" s="186">
        <v>15</v>
      </c>
      <c r="D11" s="187">
        <v>79.67</v>
      </c>
      <c r="E11" s="188">
        <v>2.97</v>
      </c>
      <c r="F11" s="190">
        <v>7.7818860000000001</v>
      </c>
      <c r="G11" s="183">
        <f t="shared" si="0"/>
        <v>9.7676490523409057E-2</v>
      </c>
      <c r="H11" s="249"/>
      <c r="I11" s="190">
        <f t="shared" si="1"/>
        <v>0</v>
      </c>
      <c r="J11" s="198" t="s">
        <v>247</v>
      </c>
      <c r="P11" s="140"/>
    </row>
    <row r="12" spans="1:16" ht="24" customHeight="1" x14ac:dyDescent="0.3">
      <c r="A12" s="119"/>
      <c r="B12" s="119"/>
      <c r="C12" s="119"/>
      <c r="D12" s="119"/>
      <c r="E12" s="119"/>
      <c r="F12" s="119"/>
      <c r="G12" s="120"/>
      <c r="H12" s="74"/>
      <c r="I12" s="142">
        <f>SUM(I4:I11)</f>
        <v>0</v>
      </c>
      <c r="J12" s="121" t="s">
        <v>138</v>
      </c>
    </row>
  </sheetData>
  <sheetProtection algorithmName="SHA-512" hashValue="hVjrJqfMOESNSHKi7C4qpSrfxYIc7VfG0b45z5ZaNQKYx8fFmZIztUrSeXn8YNmOgyp2pKJCXbp0iFuyeKJz+g==" saltValue="cN8XifeU3t/pjV0VmtbYPw==" spinCount="100000" sheet="1" objects="1" scenarios="1"/>
  <mergeCells count="1">
    <mergeCell ref="D1:F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11E9-AE19-44ED-9C85-9A328258019E}">
  <dimension ref="A1:P14"/>
  <sheetViews>
    <sheetView workbookViewId="0">
      <selection activeCell="J2" sqref="J2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636</v>
      </c>
      <c r="C1" s="114" t="s">
        <v>100</v>
      </c>
      <c r="D1" s="472" t="s">
        <v>637</v>
      </c>
      <c r="E1" s="472"/>
      <c r="F1" s="472"/>
      <c r="H1" s="114" t="s">
        <v>102</v>
      </c>
      <c r="I1" s="116">
        <v>110254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thickBot="1" x14ac:dyDescent="0.35">
      <c r="A4" s="141">
        <v>43560</v>
      </c>
      <c r="B4" s="185" t="s">
        <v>638</v>
      </c>
      <c r="C4" s="186">
        <v>13.35</v>
      </c>
      <c r="D4" s="187">
        <v>48</v>
      </c>
      <c r="E4" s="188">
        <v>4.45</v>
      </c>
      <c r="F4" s="190">
        <v>6.46</v>
      </c>
      <c r="G4" s="191">
        <v>0.13</v>
      </c>
      <c r="H4" s="249"/>
      <c r="I4" s="190">
        <f>F4*H4</f>
        <v>0</v>
      </c>
      <c r="J4" s="199" t="s">
        <v>639</v>
      </c>
    </row>
    <row r="5" spans="1:16" ht="24" customHeight="1" x14ac:dyDescent="0.3">
      <c r="A5" s="177">
        <v>64150</v>
      </c>
      <c r="B5" s="178" t="s">
        <v>640</v>
      </c>
      <c r="C5" s="179">
        <v>18</v>
      </c>
      <c r="D5" s="180">
        <v>144</v>
      </c>
      <c r="E5" s="181">
        <v>2</v>
      </c>
      <c r="F5" s="182">
        <v>16.16</v>
      </c>
      <c r="G5" s="183">
        <v>0.11</v>
      </c>
      <c r="H5" s="248"/>
      <c r="I5" s="182">
        <f>F5*H5</f>
        <v>0</v>
      </c>
      <c r="J5" s="198" t="s">
        <v>641</v>
      </c>
    </row>
    <row r="6" spans="1:16" ht="24" customHeight="1" x14ac:dyDescent="0.3">
      <c r="A6" s="141">
        <v>71012</v>
      </c>
      <c r="B6" s="185" t="s">
        <v>642</v>
      </c>
      <c r="C6" s="186">
        <v>22.8</v>
      </c>
      <c r="D6" s="187">
        <v>96</v>
      </c>
      <c r="E6" s="188">
        <v>3.8</v>
      </c>
      <c r="F6" s="190">
        <v>5.39</v>
      </c>
      <c r="G6" s="191">
        <v>0.06</v>
      </c>
      <c r="H6" s="249"/>
      <c r="I6" s="190">
        <f>F6*H6</f>
        <v>0</v>
      </c>
      <c r="J6" s="199" t="s">
        <v>639</v>
      </c>
    </row>
    <row r="7" spans="1:16" ht="24" customHeight="1" x14ac:dyDescent="0.3">
      <c r="A7" s="141">
        <v>71691</v>
      </c>
      <c r="B7" s="185" t="s">
        <v>643</v>
      </c>
      <c r="C7" s="186">
        <v>14.63</v>
      </c>
      <c r="D7" s="187">
        <v>36</v>
      </c>
      <c r="E7" s="188">
        <v>6.5</v>
      </c>
      <c r="F7" s="190">
        <v>3.03</v>
      </c>
      <c r="G7" s="191">
        <v>0.08</v>
      </c>
      <c r="H7" s="249"/>
      <c r="I7" s="190">
        <f>F7*H7</f>
        <v>0</v>
      </c>
      <c r="J7" s="199" t="s">
        <v>639</v>
      </c>
    </row>
    <row r="8" spans="1:16" ht="24" customHeight="1" x14ac:dyDescent="0.3">
      <c r="A8" s="141">
        <v>73342</v>
      </c>
      <c r="B8" s="185" t="s">
        <v>644</v>
      </c>
      <c r="C8" s="186">
        <v>10.050000000000001</v>
      </c>
      <c r="D8" s="187">
        <v>48</v>
      </c>
      <c r="E8" s="188">
        <v>3.35</v>
      </c>
      <c r="F8" s="182">
        <v>4.22</v>
      </c>
      <c r="G8" s="183">
        <v>0.09</v>
      </c>
      <c r="H8" s="248"/>
      <c r="I8" s="182">
        <f>F8*H8</f>
        <v>0</v>
      </c>
      <c r="J8" s="199" t="s">
        <v>645</v>
      </c>
    </row>
    <row r="9" spans="1:16" ht="24" customHeight="1" x14ac:dyDescent="0.3">
      <c r="A9" s="141">
        <v>94620</v>
      </c>
      <c r="B9" s="185" t="s">
        <v>646</v>
      </c>
      <c r="C9" s="186">
        <v>28.5</v>
      </c>
      <c r="D9" s="187">
        <v>96</v>
      </c>
      <c r="E9" s="188">
        <v>4.75</v>
      </c>
      <c r="F9" s="190">
        <v>4.08</v>
      </c>
      <c r="G9" s="191">
        <v>0.04</v>
      </c>
      <c r="H9" s="249"/>
      <c r="I9" s="190">
        <v>0</v>
      </c>
      <c r="J9" s="199" t="s">
        <v>647</v>
      </c>
    </row>
    <row r="10" spans="1:16" ht="24" customHeight="1" x14ac:dyDescent="0.3">
      <c r="A10" s="141">
        <v>97578</v>
      </c>
      <c r="B10" s="185" t="s">
        <v>648</v>
      </c>
      <c r="C10" s="186">
        <v>28.56</v>
      </c>
      <c r="D10" s="187">
        <v>96</v>
      </c>
      <c r="E10" s="188">
        <v>4.75</v>
      </c>
      <c r="F10" s="190">
        <v>4.4400000000000004</v>
      </c>
      <c r="G10" s="191">
        <v>0.05</v>
      </c>
      <c r="H10" s="249"/>
      <c r="I10" s="190">
        <f t="shared" ref="I10:I12" si="0">F10*H10</f>
        <v>0</v>
      </c>
      <c r="J10" s="199" t="s">
        <v>639</v>
      </c>
    </row>
    <row r="11" spans="1:16" ht="24" customHeight="1" x14ac:dyDescent="0.3">
      <c r="A11" s="141">
        <v>97861</v>
      </c>
      <c r="B11" s="185" t="s">
        <v>649</v>
      </c>
      <c r="C11" s="186">
        <v>11.25</v>
      </c>
      <c r="D11" s="187">
        <v>72</v>
      </c>
      <c r="E11" s="188">
        <v>2.5</v>
      </c>
      <c r="F11" s="190">
        <v>3.38</v>
      </c>
      <c r="G11" s="191">
        <v>0.05</v>
      </c>
      <c r="H11" s="249"/>
      <c r="I11" s="190">
        <f t="shared" si="0"/>
        <v>0</v>
      </c>
      <c r="J11" s="199" t="s">
        <v>650</v>
      </c>
      <c r="P11" s="140"/>
    </row>
    <row r="12" spans="1:16" ht="24" customHeight="1" x14ac:dyDescent="0.3">
      <c r="A12" s="141">
        <v>97867</v>
      </c>
      <c r="B12" s="185" t="s">
        <v>651</v>
      </c>
      <c r="C12" s="186">
        <v>11.25</v>
      </c>
      <c r="D12" s="187">
        <v>72</v>
      </c>
      <c r="E12" s="188">
        <v>2.5</v>
      </c>
      <c r="F12" s="190">
        <v>2.93</v>
      </c>
      <c r="G12" s="191">
        <v>0.04</v>
      </c>
      <c r="H12" s="249"/>
      <c r="I12" s="190">
        <f t="shared" si="0"/>
        <v>0</v>
      </c>
      <c r="J12" s="199" t="s">
        <v>652</v>
      </c>
    </row>
    <row r="13" spans="1:16" ht="24" customHeight="1" x14ac:dyDescent="0.3">
      <c r="A13" s="141">
        <v>99665</v>
      </c>
      <c r="B13" s="185" t="s">
        <v>653</v>
      </c>
      <c r="C13" s="186">
        <v>19.88</v>
      </c>
      <c r="D13" s="187">
        <v>60</v>
      </c>
      <c r="E13" s="188">
        <v>5.3</v>
      </c>
      <c r="F13" s="190">
        <v>13.99</v>
      </c>
      <c r="G13" s="191">
        <v>0.23</v>
      </c>
      <c r="H13" s="249"/>
      <c r="I13" s="190">
        <v>0</v>
      </c>
      <c r="J13" s="199" t="s">
        <v>654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SUM(I6:I12)</f>
        <v>0</v>
      </c>
      <c r="J14" s="121" t="s">
        <v>138</v>
      </c>
    </row>
  </sheetData>
  <sheetProtection algorithmName="SHA-512" hashValue="mw0uVGMY63yv9xYZ0qBk+lxnRlcN1hqfCvGoFyAq9gFnI8X/7tfs0tm/ER49kIB5zEJXwsNgXitXiMUuD5sLcQ==" saltValue="K5XwDQXWBbrdMt2jVocTKg==" spinCount="100000" sheet="1" objects="1" scenarios="1"/>
  <mergeCells count="1">
    <mergeCell ref="D1:F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BA69-C1B2-41F3-8253-89903CEAA363}">
  <dimension ref="A1:P14"/>
  <sheetViews>
    <sheetView workbookViewId="0">
      <selection activeCell="I4" sqref="I4:I13"/>
    </sheetView>
  </sheetViews>
  <sheetFormatPr defaultColWidth="9.21875" defaultRowHeight="14.4" x14ac:dyDescent="0.3"/>
  <cols>
    <col min="1" max="1" width="10.5546875" style="114" customWidth="1"/>
    <col min="2" max="2" width="45.44140625" style="114" customWidth="1"/>
    <col min="3" max="5" width="11.77734375" style="114" customWidth="1"/>
    <col min="6" max="6" width="11.77734375" style="257" customWidth="1"/>
    <col min="7" max="7" width="11.77734375" style="115" customWidth="1"/>
    <col min="8" max="8" width="14.5546875" style="241" customWidth="1"/>
    <col min="9" max="9" width="14.77734375" style="115" customWidth="1"/>
    <col min="10" max="10" width="25" style="117" customWidth="1"/>
    <col min="11" max="16384" width="9.21875" style="114"/>
  </cols>
  <sheetData>
    <row r="1" spans="1:16" x14ac:dyDescent="0.3">
      <c r="A1" s="112" t="s">
        <v>98</v>
      </c>
      <c r="B1" s="143" t="s">
        <v>655</v>
      </c>
      <c r="C1" s="114" t="s">
        <v>100</v>
      </c>
      <c r="D1" s="472" t="s">
        <v>656</v>
      </c>
      <c r="E1" s="472"/>
      <c r="F1" s="472"/>
      <c r="H1" s="114" t="s">
        <v>102</v>
      </c>
      <c r="I1" s="143">
        <v>100047</v>
      </c>
    </row>
    <row r="2" spans="1:16" x14ac:dyDescent="0.3">
      <c r="A2" s="118" t="s">
        <v>603</v>
      </c>
      <c r="B2" s="119"/>
      <c r="C2" s="119"/>
      <c r="D2" s="119"/>
      <c r="E2" s="119"/>
      <c r="F2" s="253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254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30020</v>
      </c>
      <c r="B4" s="178" t="s">
        <v>657</v>
      </c>
      <c r="C4" s="179">
        <v>11.25</v>
      </c>
      <c r="D4" s="180">
        <v>120</v>
      </c>
      <c r="E4" s="181">
        <v>1.5</v>
      </c>
      <c r="F4" s="182">
        <v>4.3099999999999996</v>
      </c>
      <c r="G4" s="183">
        <v>3.5916666666666666E-2</v>
      </c>
      <c r="H4" s="248"/>
      <c r="I4" s="182">
        <f>F4*H4</f>
        <v>0</v>
      </c>
      <c r="J4" s="255" t="s">
        <v>658</v>
      </c>
    </row>
    <row r="5" spans="1:16" ht="24" customHeight="1" x14ac:dyDescent="0.3">
      <c r="A5" s="141">
        <v>61688</v>
      </c>
      <c r="B5" s="185" t="s">
        <v>659</v>
      </c>
      <c r="C5" s="186">
        <v>16.5</v>
      </c>
      <c r="D5" s="187">
        <v>264</v>
      </c>
      <c r="E5" s="188">
        <v>1</v>
      </c>
      <c r="F5" s="182">
        <v>7.38</v>
      </c>
      <c r="G5" s="183">
        <v>2.7954545454545454E-2</v>
      </c>
      <c r="H5" s="248"/>
      <c r="I5" s="182">
        <f t="shared" ref="I5:I13" si="0">F5*H5</f>
        <v>0</v>
      </c>
      <c r="J5" s="256" t="s">
        <v>658</v>
      </c>
    </row>
    <row r="6" spans="1:16" ht="24" customHeight="1" x14ac:dyDescent="0.3">
      <c r="A6" s="141">
        <v>64102</v>
      </c>
      <c r="B6" s="185" t="s">
        <v>660</v>
      </c>
      <c r="C6" s="186">
        <v>20</v>
      </c>
      <c r="D6" s="187">
        <v>182</v>
      </c>
      <c r="E6" s="188">
        <v>1.76</v>
      </c>
      <c r="F6" s="190">
        <v>11.37</v>
      </c>
      <c r="G6" s="183">
        <v>6.2472527472527468E-2</v>
      </c>
      <c r="H6" s="249"/>
      <c r="I6" s="190">
        <f t="shared" si="0"/>
        <v>0</v>
      </c>
      <c r="J6" s="256" t="s">
        <v>661</v>
      </c>
    </row>
    <row r="7" spans="1:16" ht="24" customHeight="1" x14ac:dyDescent="0.3">
      <c r="A7" s="141">
        <v>75012</v>
      </c>
      <c r="B7" s="185" t="s">
        <v>662</v>
      </c>
      <c r="C7" s="186">
        <v>15.41</v>
      </c>
      <c r="D7" s="187">
        <v>85</v>
      </c>
      <c r="E7" s="188">
        <v>2.9</v>
      </c>
      <c r="F7" s="190">
        <v>2.8</v>
      </c>
      <c r="G7" s="183">
        <v>3.2941176470588231E-2</v>
      </c>
      <c r="H7" s="249"/>
      <c r="I7" s="190">
        <f t="shared" si="0"/>
        <v>0</v>
      </c>
      <c r="J7" s="256" t="s">
        <v>663</v>
      </c>
    </row>
    <row r="8" spans="1:16" ht="24" customHeight="1" x14ac:dyDescent="0.3">
      <c r="A8" s="141">
        <v>85017</v>
      </c>
      <c r="B8" s="185" t="s">
        <v>664</v>
      </c>
      <c r="C8" s="186">
        <v>23.44</v>
      </c>
      <c r="D8" s="187">
        <v>300</v>
      </c>
      <c r="E8" s="188">
        <v>1.25</v>
      </c>
      <c r="F8" s="190">
        <v>8.98</v>
      </c>
      <c r="G8" s="183">
        <v>2.9933333333333336E-2</v>
      </c>
      <c r="H8" s="249"/>
      <c r="I8" s="190">
        <f t="shared" si="0"/>
        <v>0</v>
      </c>
      <c r="J8" s="256" t="s">
        <v>658</v>
      </c>
    </row>
    <row r="9" spans="1:16" ht="24" customHeight="1" x14ac:dyDescent="0.3">
      <c r="A9" s="141">
        <v>85018</v>
      </c>
      <c r="B9" s="185" t="s">
        <v>665</v>
      </c>
      <c r="C9" s="186">
        <v>15</v>
      </c>
      <c r="D9" s="187">
        <v>144</v>
      </c>
      <c r="E9" s="188">
        <v>1.76</v>
      </c>
      <c r="F9" s="190">
        <v>8.5299999999999994</v>
      </c>
      <c r="G9" s="183">
        <v>5.9236111111111107E-2</v>
      </c>
      <c r="H9" s="249"/>
      <c r="I9" s="190">
        <f t="shared" si="0"/>
        <v>0</v>
      </c>
      <c r="J9" s="256" t="s">
        <v>666</v>
      </c>
    </row>
    <row r="10" spans="1:16" ht="24" customHeight="1" x14ac:dyDescent="0.3">
      <c r="A10" s="141">
        <v>85037</v>
      </c>
      <c r="B10" s="185" t="s">
        <v>667</v>
      </c>
      <c r="C10" s="186">
        <v>18</v>
      </c>
      <c r="D10" s="187">
        <v>144</v>
      </c>
      <c r="E10" s="188">
        <v>2</v>
      </c>
      <c r="F10" s="190">
        <v>7.17</v>
      </c>
      <c r="G10" s="183">
        <v>4.9791666666666665E-2</v>
      </c>
      <c r="H10" s="249"/>
      <c r="I10" s="190">
        <f t="shared" si="0"/>
        <v>0</v>
      </c>
      <c r="J10" s="256" t="s">
        <v>141</v>
      </c>
    </row>
    <row r="11" spans="1:16" ht="24" customHeight="1" x14ac:dyDescent="0.3">
      <c r="A11" s="141">
        <v>85137</v>
      </c>
      <c r="B11" s="185" t="s">
        <v>668</v>
      </c>
      <c r="C11" s="186">
        <v>18.899999999999999</v>
      </c>
      <c r="D11" s="187">
        <v>144</v>
      </c>
      <c r="E11" s="188">
        <v>2.1</v>
      </c>
      <c r="F11" s="190">
        <v>6.71</v>
      </c>
      <c r="G11" s="183">
        <v>4.659722222222222E-2</v>
      </c>
      <c r="H11" s="249"/>
      <c r="I11" s="190">
        <f t="shared" si="0"/>
        <v>0</v>
      </c>
      <c r="J11" s="256" t="s">
        <v>141</v>
      </c>
      <c r="P11" s="140"/>
    </row>
    <row r="12" spans="1:16" ht="24" customHeight="1" x14ac:dyDescent="0.3">
      <c r="A12" s="141">
        <v>85803</v>
      </c>
      <c r="B12" s="185" t="s">
        <v>669</v>
      </c>
      <c r="C12" s="186">
        <v>16.25</v>
      </c>
      <c r="D12" s="187">
        <v>100</v>
      </c>
      <c r="E12" s="188">
        <v>2.6</v>
      </c>
      <c r="F12" s="190">
        <v>3.02</v>
      </c>
      <c r="G12" s="183">
        <v>3.0200000000000001E-2</v>
      </c>
      <c r="H12" s="249"/>
      <c r="I12" s="190">
        <f t="shared" si="0"/>
        <v>0</v>
      </c>
      <c r="J12" s="256"/>
    </row>
    <row r="13" spans="1:16" ht="24" customHeight="1" x14ac:dyDescent="0.3">
      <c r="A13" s="141">
        <v>85805</v>
      </c>
      <c r="B13" s="185" t="s">
        <v>670</v>
      </c>
      <c r="C13" s="186">
        <v>29.25</v>
      </c>
      <c r="D13" s="187">
        <v>144</v>
      </c>
      <c r="E13" s="188">
        <v>3.25</v>
      </c>
      <c r="F13" s="190">
        <v>4.18</v>
      </c>
      <c r="G13" s="183">
        <v>2.9027777777777777E-2</v>
      </c>
      <c r="H13" s="249"/>
      <c r="I13" s="190">
        <f t="shared" si="0"/>
        <v>0</v>
      </c>
      <c r="J13" s="256"/>
    </row>
    <row r="14" spans="1:16" ht="24" customHeight="1" x14ac:dyDescent="0.3">
      <c r="A14" s="119"/>
      <c r="B14" s="119"/>
      <c r="C14" s="119"/>
      <c r="D14" s="119"/>
      <c r="E14" s="119"/>
      <c r="F14" s="253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nSYa0OINFXlj8hUfGrV5Y1DStXwGMj/s/ASrx9mNp405c4SxBe4eTLyXYBvHyACzsDwAA3Urzz51JHxikysKXg==" saltValue="bkKMFZpIye295tR7UXCMuw==" spinCount="100000" sheet="1" objects="1" scenarios="1"/>
  <mergeCells count="1">
    <mergeCell ref="D1:F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5F72-AD99-4031-9697-D79047327239}">
  <dimension ref="A1:J7"/>
  <sheetViews>
    <sheetView workbookViewId="0">
      <selection activeCell="I4" sqref="I4:I6"/>
    </sheetView>
  </sheetViews>
  <sheetFormatPr defaultColWidth="9.109375" defaultRowHeight="14.4" x14ac:dyDescent="0.3"/>
  <cols>
    <col min="1" max="1" width="12.664062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3.33203125" style="241" customWidth="1"/>
    <col min="9" max="9" width="16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1258</v>
      </c>
      <c r="C1" s="114" t="s">
        <v>100</v>
      </c>
      <c r="D1" s="472" t="s">
        <v>1259</v>
      </c>
      <c r="E1" s="472"/>
      <c r="F1" s="472"/>
      <c r="H1" s="114" t="s">
        <v>102</v>
      </c>
      <c r="I1" s="116">
        <v>100022</v>
      </c>
    </row>
    <row r="2" spans="1:10" x14ac:dyDescent="0.3">
      <c r="A2" s="197" t="s">
        <v>103</v>
      </c>
      <c r="B2" s="197" t="s">
        <v>1260</v>
      </c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 t="s">
        <v>1261</v>
      </c>
      <c r="B4" s="178" t="s">
        <v>1262</v>
      </c>
      <c r="C4" s="179">
        <v>24.65</v>
      </c>
      <c r="D4" s="180">
        <v>80</v>
      </c>
      <c r="E4" s="181" t="s">
        <v>1263</v>
      </c>
      <c r="F4" s="182">
        <v>9.98</v>
      </c>
      <c r="G4" s="183">
        <v>0.20660000000000001</v>
      </c>
      <c r="H4" s="248"/>
      <c r="I4" s="182">
        <f>F4*H4</f>
        <v>0</v>
      </c>
      <c r="J4" s="198" t="s">
        <v>1264</v>
      </c>
    </row>
    <row r="5" spans="1:10" ht="24" customHeight="1" x14ac:dyDescent="0.3">
      <c r="A5" s="141" t="s">
        <v>1265</v>
      </c>
      <c r="B5" s="185" t="s">
        <v>1266</v>
      </c>
      <c r="C5" s="186">
        <v>23</v>
      </c>
      <c r="D5" s="187">
        <v>80</v>
      </c>
      <c r="E5" s="188" t="s">
        <v>1267</v>
      </c>
      <c r="F5" s="182">
        <v>9.98</v>
      </c>
      <c r="G5" s="183">
        <v>0.20660000000000001</v>
      </c>
      <c r="H5" s="248"/>
      <c r="I5" s="182">
        <f t="shared" ref="I5:I6" si="0">F5*H5</f>
        <v>0</v>
      </c>
      <c r="J5" s="198" t="s">
        <v>1268</v>
      </c>
    </row>
    <row r="6" spans="1:10" ht="24" customHeight="1" x14ac:dyDescent="0.3">
      <c r="A6" s="141"/>
      <c r="B6" s="185" t="s">
        <v>1269</v>
      </c>
      <c r="C6" s="186"/>
      <c r="D6" s="187"/>
      <c r="E6" s="188"/>
      <c r="F6" s="190"/>
      <c r="G6" s="191"/>
      <c r="H6" s="249"/>
      <c r="I6" s="190">
        <f t="shared" si="0"/>
        <v>0</v>
      </c>
      <c r="J6" s="199"/>
    </row>
    <row r="7" spans="1:10" ht="24" customHeight="1" x14ac:dyDescent="0.3">
      <c r="A7" s="119"/>
      <c r="B7" s="119"/>
      <c r="C7" s="119"/>
      <c r="D7" s="119"/>
      <c r="E7" s="119"/>
      <c r="F7" s="119"/>
      <c r="G7" s="120"/>
      <c r="H7" s="74"/>
      <c r="I7" s="142">
        <f>SUM(I4:I6)</f>
        <v>0</v>
      </c>
      <c r="J7" s="121" t="s">
        <v>138</v>
      </c>
    </row>
  </sheetData>
  <sheetProtection algorithmName="SHA-512" hashValue="fyGi4c9nXU7SwgLU37bOuOm1UUAoExhA9vb310ZSE9QoezMRpVqa4ZRPrvkiMCqTmTfS898ZnXbPYjakAsiy2w==" saltValue="vNj0OOug7IIpjJDchoshKw==" spinCount="100000" sheet="1" objects="1" scenarios="1"/>
  <mergeCells count="1"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DC94-341A-47F0-93FF-3E900481F3F5}">
  <dimension ref="A1:J11"/>
  <sheetViews>
    <sheetView workbookViewId="0">
      <selection activeCell="H1" sqref="H1"/>
    </sheetView>
  </sheetViews>
  <sheetFormatPr defaultColWidth="9.109375" defaultRowHeight="14.4" x14ac:dyDescent="0.3"/>
  <cols>
    <col min="1" max="1" width="10.5546875" style="229" customWidth="1"/>
    <col min="2" max="2" width="45.44140625" style="229" customWidth="1"/>
    <col min="3" max="6" width="11.88671875" style="229" customWidth="1"/>
    <col min="7" max="7" width="11.88671875" style="230" customWidth="1"/>
    <col min="8" max="8" width="14.5546875" style="251" customWidth="1"/>
    <col min="9" max="9" width="14.6640625" style="230" customWidth="1"/>
    <col min="10" max="10" width="25" style="117" customWidth="1"/>
    <col min="11" max="16384" width="9.109375" style="229"/>
  </cols>
  <sheetData>
    <row r="1" spans="1:10" x14ac:dyDescent="0.3">
      <c r="A1" s="112" t="s">
        <v>98</v>
      </c>
      <c r="B1" s="228" t="s">
        <v>289</v>
      </c>
      <c r="C1" s="229" t="s">
        <v>100</v>
      </c>
      <c r="D1" s="473" t="s">
        <v>290</v>
      </c>
      <c r="E1" s="473"/>
      <c r="F1" s="473"/>
      <c r="H1" s="229" t="s">
        <v>102</v>
      </c>
      <c r="I1" s="70">
        <v>100154</v>
      </c>
    </row>
    <row r="2" spans="1:10" x14ac:dyDescent="0.3">
      <c r="A2" s="197" t="s">
        <v>103</v>
      </c>
      <c r="B2" s="231"/>
      <c r="C2" s="231"/>
      <c r="D2" s="231"/>
      <c r="E2" s="231"/>
      <c r="F2" s="231"/>
      <c r="G2" s="232"/>
      <c r="H2" s="231"/>
      <c r="I2" s="232"/>
      <c r="J2" s="121"/>
    </row>
    <row r="3" spans="1:10" s="233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6693</v>
      </c>
      <c r="B4" s="178" t="s">
        <v>291</v>
      </c>
      <c r="C4" s="179">
        <f>(D4*E4)/16</f>
        <v>21</v>
      </c>
      <c r="D4" s="234">
        <v>80</v>
      </c>
      <c r="E4" s="235">
        <v>4.2</v>
      </c>
      <c r="F4" s="182">
        <v>38.799999999999997</v>
      </c>
      <c r="G4" s="183">
        <f>F4/D4</f>
        <v>0.48499999999999999</v>
      </c>
      <c r="H4" s="248"/>
      <c r="I4" s="182">
        <f>F4*H4</f>
        <v>0</v>
      </c>
      <c r="J4" s="199" t="s">
        <v>292</v>
      </c>
    </row>
    <row r="5" spans="1:10" ht="24" customHeight="1" x14ac:dyDescent="0.3">
      <c r="A5" s="141">
        <v>6694</v>
      </c>
      <c r="B5" s="185" t="s">
        <v>293</v>
      </c>
      <c r="C5" s="186">
        <f t="shared" ref="C5:C8" si="0">(D5*E5)/16</f>
        <v>23.5</v>
      </c>
      <c r="D5" s="236">
        <v>80</v>
      </c>
      <c r="E5" s="237">
        <v>4.7</v>
      </c>
      <c r="F5" s="182">
        <v>38.799999999999997</v>
      </c>
      <c r="G5" s="183">
        <f t="shared" ref="G5:G8" si="1">F5/D5</f>
        <v>0.48499999999999999</v>
      </c>
      <c r="H5" s="248"/>
      <c r="I5" s="182">
        <f t="shared" ref="I5:I8" si="2">F5*H5</f>
        <v>0</v>
      </c>
      <c r="J5" s="199" t="s">
        <v>294</v>
      </c>
    </row>
    <row r="6" spans="1:10" ht="24" customHeight="1" x14ac:dyDescent="0.3">
      <c r="A6" s="141">
        <v>6721</v>
      </c>
      <c r="B6" s="185" t="s">
        <v>295</v>
      </c>
      <c r="C6" s="186">
        <f t="shared" si="0"/>
        <v>20</v>
      </c>
      <c r="D6" s="236">
        <v>80</v>
      </c>
      <c r="E6" s="237">
        <v>4</v>
      </c>
      <c r="F6" s="190">
        <v>39.979999999999997</v>
      </c>
      <c r="G6" s="191">
        <f t="shared" si="1"/>
        <v>0.49974999999999997</v>
      </c>
      <c r="H6" s="249"/>
      <c r="I6" s="190">
        <f t="shared" si="2"/>
        <v>0</v>
      </c>
      <c r="J6" s="199" t="s">
        <v>292</v>
      </c>
    </row>
    <row r="7" spans="1:10" ht="24" customHeight="1" x14ac:dyDescent="0.3">
      <c r="A7" s="141">
        <v>6722</v>
      </c>
      <c r="B7" s="185" t="s">
        <v>296</v>
      </c>
      <c r="C7" s="186">
        <f t="shared" si="0"/>
        <v>22.5</v>
      </c>
      <c r="D7" s="236">
        <v>80</v>
      </c>
      <c r="E7" s="237">
        <v>4.5</v>
      </c>
      <c r="F7" s="190">
        <v>39.979999999999997</v>
      </c>
      <c r="G7" s="191">
        <f t="shared" si="1"/>
        <v>0.49974999999999997</v>
      </c>
      <c r="H7" s="249"/>
      <c r="I7" s="190">
        <f t="shared" si="2"/>
        <v>0</v>
      </c>
      <c r="J7" s="199" t="s">
        <v>297</v>
      </c>
    </row>
    <row r="8" spans="1:10" ht="24" customHeight="1" x14ac:dyDescent="0.3">
      <c r="A8" s="141">
        <v>6723</v>
      </c>
      <c r="B8" s="185" t="s">
        <v>298</v>
      </c>
      <c r="C8" s="186">
        <f t="shared" si="0"/>
        <v>25.41</v>
      </c>
      <c r="D8" s="236">
        <v>88</v>
      </c>
      <c r="E8" s="237">
        <v>4.62</v>
      </c>
      <c r="F8" s="190">
        <v>40.119999999999997</v>
      </c>
      <c r="G8" s="191">
        <f t="shared" si="1"/>
        <v>0.45590909090909087</v>
      </c>
      <c r="H8" s="249"/>
      <c r="I8" s="190">
        <f t="shared" si="2"/>
        <v>0</v>
      </c>
      <c r="J8" s="199" t="s">
        <v>292</v>
      </c>
    </row>
    <row r="9" spans="1:10" ht="24" customHeight="1" x14ac:dyDescent="0.3">
      <c r="A9" s="231"/>
      <c r="B9" s="231"/>
      <c r="C9" s="231"/>
      <c r="D9" s="231"/>
      <c r="E9" s="231"/>
      <c r="F9" s="231"/>
      <c r="G9" s="232"/>
      <c r="H9" s="252"/>
      <c r="I9" s="238">
        <f>SUM(I4:I8)</f>
        <v>0</v>
      </c>
      <c r="J9" s="121" t="s">
        <v>138</v>
      </c>
    </row>
    <row r="11" spans="1:10" x14ac:dyDescent="0.3">
      <c r="B11" s="239"/>
    </row>
  </sheetData>
  <sheetProtection algorithmName="SHA-512" hashValue="tl0AYpDwGiU2CTIe8lkwqVLMQR5niAwAwPLQyPI8FSqIMYTH6bojT15O2m94nH+DGRZ+9SJ7xWQ+9WdplORXoA==" saltValue="9oS6RIOrnolAJ3RYFISXfA==" spinCount="100000" sheet="1" objects="1" scenarios="1"/>
  <mergeCells count="1">
    <mergeCell ref="D1:F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C8B4E-C0B9-4426-ACEC-1E67B06717DE}">
  <dimension ref="A1:P14"/>
  <sheetViews>
    <sheetView workbookViewId="0">
      <selection activeCell="F9" sqref="F9 H9"/>
    </sheetView>
  </sheetViews>
  <sheetFormatPr defaultColWidth="9.109375" defaultRowHeight="14.4" x14ac:dyDescent="0.3"/>
  <cols>
    <col min="1" max="1" width="12.6640625" style="114" bestFit="1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671</v>
      </c>
      <c r="C1" s="114" t="s">
        <v>100</v>
      </c>
      <c r="D1" s="472" t="s">
        <v>101</v>
      </c>
      <c r="E1" s="472"/>
      <c r="F1" s="472"/>
      <c r="H1" s="114" t="s">
        <v>102</v>
      </c>
      <c r="I1" s="116">
        <v>110244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 t="s">
        <v>672</v>
      </c>
      <c r="B4" s="178" t="s">
        <v>673</v>
      </c>
      <c r="C4" s="179">
        <v>20.5</v>
      </c>
      <c r="D4" s="180">
        <v>8</v>
      </c>
      <c r="E4" s="181">
        <v>41</v>
      </c>
      <c r="F4" s="182">
        <v>14.77</v>
      </c>
      <c r="G4" s="182">
        <f t="shared" ref="G4:G13" si="0">F4/D4</f>
        <v>1.8462499999999999</v>
      </c>
      <c r="H4" s="248"/>
      <c r="I4" s="182">
        <f>F4*H4</f>
        <v>0</v>
      </c>
      <c r="J4" s="198" t="s">
        <v>674</v>
      </c>
    </row>
    <row r="5" spans="1:16" ht="24" customHeight="1" x14ac:dyDescent="0.3">
      <c r="A5" s="141" t="s">
        <v>675</v>
      </c>
      <c r="B5" s="185" t="s">
        <v>676</v>
      </c>
      <c r="C5" s="186">
        <v>20</v>
      </c>
      <c r="D5" s="180">
        <v>8</v>
      </c>
      <c r="E5" s="188">
        <v>40</v>
      </c>
      <c r="F5" s="182">
        <v>14.77</v>
      </c>
      <c r="G5" s="183">
        <f t="shared" si="0"/>
        <v>1.8462499999999999</v>
      </c>
      <c r="H5" s="248"/>
      <c r="I5" s="182">
        <f t="shared" ref="I5:I13" si="1">F5*H5</f>
        <v>0</v>
      </c>
      <c r="J5" s="199" t="s">
        <v>677</v>
      </c>
    </row>
    <row r="6" spans="1:16" ht="24" customHeight="1" x14ac:dyDescent="0.3">
      <c r="A6" s="141" t="s">
        <v>678</v>
      </c>
      <c r="B6" s="185" t="s">
        <v>679</v>
      </c>
      <c r="C6" s="186">
        <v>12.5</v>
      </c>
      <c r="D6" s="187">
        <v>40</v>
      </c>
      <c r="E6" s="188">
        <v>5</v>
      </c>
      <c r="F6" s="190">
        <v>9.23</v>
      </c>
      <c r="G6" s="191">
        <f t="shared" si="0"/>
        <v>0.23075000000000001</v>
      </c>
      <c r="H6" s="249"/>
      <c r="I6" s="190">
        <f t="shared" si="1"/>
        <v>0</v>
      </c>
      <c r="J6" s="199" t="s">
        <v>677</v>
      </c>
    </row>
    <row r="7" spans="1:16" ht="24" customHeight="1" x14ac:dyDescent="0.3">
      <c r="A7" s="141" t="s">
        <v>680</v>
      </c>
      <c r="B7" s="185" t="s">
        <v>681</v>
      </c>
      <c r="C7" s="186">
        <v>20.63</v>
      </c>
      <c r="D7" s="187">
        <v>60</v>
      </c>
      <c r="E7" s="188">
        <v>5.5</v>
      </c>
      <c r="F7" s="190">
        <v>13.85</v>
      </c>
      <c r="G7" s="191">
        <f t="shared" si="0"/>
        <v>0.23083333333333333</v>
      </c>
      <c r="H7" s="249"/>
      <c r="I7" s="190">
        <f t="shared" si="1"/>
        <v>0</v>
      </c>
      <c r="J7" s="199" t="s">
        <v>682</v>
      </c>
    </row>
    <row r="8" spans="1:16" ht="24" customHeight="1" x14ac:dyDescent="0.3">
      <c r="A8" s="141" t="s">
        <v>683</v>
      </c>
      <c r="B8" s="185" t="s">
        <v>684</v>
      </c>
      <c r="C8" s="186">
        <v>20.25</v>
      </c>
      <c r="D8" s="187">
        <v>60</v>
      </c>
      <c r="E8" s="188">
        <v>5.4</v>
      </c>
      <c r="F8" s="190">
        <v>13.85</v>
      </c>
      <c r="G8" s="191">
        <f t="shared" si="0"/>
        <v>0.23083333333333333</v>
      </c>
      <c r="H8" s="249"/>
      <c r="I8" s="190">
        <f t="shared" si="1"/>
        <v>0</v>
      </c>
      <c r="J8" s="199" t="s">
        <v>682</v>
      </c>
    </row>
    <row r="9" spans="1:16" ht="24" customHeight="1" x14ac:dyDescent="0.3">
      <c r="A9" s="141" t="s">
        <v>685</v>
      </c>
      <c r="B9" s="185" t="s">
        <v>676</v>
      </c>
      <c r="C9" s="186">
        <v>20</v>
      </c>
      <c r="D9" s="187">
        <v>64</v>
      </c>
      <c r="E9" s="188">
        <v>5</v>
      </c>
      <c r="F9" s="190">
        <v>14.77</v>
      </c>
      <c r="G9" s="191">
        <f t="shared" si="0"/>
        <v>0.23078124999999999</v>
      </c>
      <c r="H9" s="249"/>
      <c r="I9" s="190">
        <f t="shared" si="1"/>
        <v>0</v>
      </c>
      <c r="J9" s="199" t="s">
        <v>677</v>
      </c>
    </row>
    <row r="10" spans="1:16" ht="24" customHeight="1" x14ac:dyDescent="0.3">
      <c r="A10" s="141" t="s">
        <v>686</v>
      </c>
      <c r="B10" s="185" t="s">
        <v>687</v>
      </c>
      <c r="C10" s="186">
        <v>21.65</v>
      </c>
      <c r="D10" s="187">
        <v>70</v>
      </c>
      <c r="E10" s="188">
        <v>4.95</v>
      </c>
      <c r="F10" s="190">
        <v>16.16</v>
      </c>
      <c r="G10" s="191">
        <f t="shared" si="0"/>
        <v>0.23085714285714287</v>
      </c>
      <c r="H10" s="249"/>
      <c r="I10" s="190">
        <f t="shared" si="1"/>
        <v>0</v>
      </c>
      <c r="J10" s="199" t="s">
        <v>677</v>
      </c>
    </row>
    <row r="11" spans="1:16" ht="24" customHeight="1" x14ac:dyDescent="0.3">
      <c r="A11" s="141" t="s">
        <v>688</v>
      </c>
      <c r="B11" s="185" t="s">
        <v>689</v>
      </c>
      <c r="C11" s="186">
        <v>30</v>
      </c>
      <c r="D11" s="187">
        <v>96</v>
      </c>
      <c r="E11" s="188">
        <v>5</v>
      </c>
      <c r="F11" s="190">
        <v>22.16</v>
      </c>
      <c r="G11" s="191">
        <f t="shared" si="0"/>
        <v>0.23083333333333333</v>
      </c>
      <c r="H11" s="249"/>
      <c r="I11" s="190">
        <f t="shared" si="1"/>
        <v>0</v>
      </c>
      <c r="J11" s="199" t="s">
        <v>690</v>
      </c>
      <c r="P11" s="140"/>
    </row>
    <row r="12" spans="1:16" ht="24" customHeight="1" x14ac:dyDescent="0.3">
      <c r="A12" s="141" t="s">
        <v>691</v>
      </c>
      <c r="B12" s="185" t="s">
        <v>692</v>
      </c>
      <c r="C12" s="186">
        <v>30</v>
      </c>
      <c r="D12" s="187">
        <v>96</v>
      </c>
      <c r="E12" s="188">
        <v>5</v>
      </c>
      <c r="F12" s="190">
        <v>22.16</v>
      </c>
      <c r="G12" s="191">
        <f t="shared" si="0"/>
        <v>0.23083333333333333</v>
      </c>
      <c r="H12" s="249"/>
      <c r="I12" s="190">
        <f t="shared" si="1"/>
        <v>0</v>
      </c>
      <c r="J12" s="199" t="s">
        <v>677</v>
      </c>
    </row>
    <row r="13" spans="1:16" ht="24" customHeight="1" x14ac:dyDescent="0.3">
      <c r="A13" s="141" t="s">
        <v>693</v>
      </c>
      <c r="B13" s="185" t="s">
        <v>694</v>
      </c>
      <c r="C13" s="186">
        <v>30</v>
      </c>
      <c r="D13" s="187">
        <v>96</v>
      </c>
      <c r="E13" s="188">
        <v>5</v>
      </c>
      <c r="F13" s="190">
        <v>16.62</v>
      </c>
      <c r="G13" s="191">
        <f t="shared" si="0"/>
        <v>0.173125</v>
      </c>
      <c r="H13" s="249"/>
      <c r="I13" s="190">
        <f t="shared" si="1"/>
        <v>0</v>
      </c>
      <c r="J13" s="199" t="s">
        <v>677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zCbU0keuYaEoYl+gMo/9f1DDNbFu0DXXfgK5sYMrShOatjSQykMsMgB1heCj02LqIMJNgvKLZTU4DhbZVnlJTw==" saltValue="MfCCDShF9gCGainrrf7IDQ==" spinCount="100000" sheet="1" objects="1" scenarios="1"/>
  <mergeCells count="1">
    <mergeCell ref="D1:F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76926-FC38-4104-A8A2-AC4CB6EE82BB}">
  <dimension ref="A1:P14"/>
  <sheetViews>
    <sheetView workbookViewId="0">
      <selection activeCell="F8" sqref="F8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696</v>
      </c>
      <c r="C1" s="114" t="s">
        <v>100</v>
      </c>
      <c r="D1" s="472" t="s">
        <v>697</v>
      </c>
      <c r="E1" s="472"/>
      <c r="F1" s="472"/>
      <c r="H1" s="114" t="s">
        <v>102</v>
      </c>
      <c r="I1" s="116">
        <v>110149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41" t="s">
        <v>698</v>
      </c>
      <c r="B4" s="201" t="s">
        <v>699</v>
      </c>
      <c r="C4" s="186">
        <v>27</v>
      </c>
      <c r="D4" s="180">
        <v>96</v>
      </c>
      <c r="E4" s="180" t="s">
        <v>312</v>
      </c>
      <c r="F4" s="182">
        <v>2.72</v>
      </c>
      <c r="G4" s="183">
        <f>F4/D4</f>
        <v>2.8333333333333335E-2</v>
      </c>
      <c r="H4" s="248"/>
      <c r="I4" s="182">
        <f>F4*H4</f>
        <v>0</v>
      </c>
      <c r="J4" s="360" t="s">
        <v>374</v>
      </c>
    </row>
    <row r="5" spans="1:16" ht="24" customHeight="1" x14ac:dyDescent="0.3">
      <c r="A5" s="141" t="s">
        <v>700</v>
      </c>
      <c r="B5" s="201" t="s">
        <v>701</v>
      </c>
      <c r="C5" s="186">
        <v>27</v>
      </c>
      <c r="D5" s="141">
        <v>96</v>
      </c>
      <c r="E5" s="180" t="s">
        <v>312</v>
      </c>
      <c r="F5" s="182">
        <v>2.72</v>
      </c>
      <c r="G5" s="183">
        <f t="shared" ref="G5:G13" si="0">F5/D5</f>
        <v>2.8333333333333335E-2</v>
      </c>
      <c r="H5" s="248"/>
      <c r="I5" s="182">
        <f t="shared" ref="I5:I13" si="1">F5*H5</f>
        <v>0</v>
      </c>
      <c r="J5" s="360" t="s">
        <v>374</v>
      </c>
    </row>
    <row r="6" spans="1:16" ht="24" customHeight="1" x14ac:dyDescent="0.3">
      <c r="A6" s="141" t="s">
        <v>702</v>
      </c>
      <c r="B6" s="201" t="s">
        <v>703</v>
      </c>
      <c r="C6" s="186">
        <v>27</v>
      </c>
      <c r="D6" s="141">
        <v>96</v>
      </c>
      <c r="E6" s="180" t="s">
        <v>312</v>
      </c>
      <c r="F6" s="182">
        <v>2.72</v>
      </c>
      <c r="G6" s="183">
        <f t="shared" si="0"/>
        <v>2.8333333333333335E-2</v>
      </c>
      <c r="H6" s="249"/>
      <c r="I6" s="190">
        <f t="shared" si="1"/>
        <v>0</v>
      </c>
      <c r="J6" s="360" t="s">
        <v>374</v>
      </c>
    </row>
    <row r="7" spans="1:16" ht="24" customHeight="1" x14ac:dyDescent="0.3">
      <c r="A7" s="141" t="s">
        <v>704</v>
      </c>
      <c r="B7" s="201" t="s">
        <v>705</v>
      </c>
      <c r="C7" s="186">
        <v>27</v>
      </c>
      <c r="D7" s="141">
        <v>96</v>
      </c>
      <c r="E7" s="180" t="s">
        <v>312</v>
      </c>
      <c r="F7" s="182">
        <v>2.72</v>
      </c>
      <c r="G7" s="183">
        <f t="shared" si="0"/>
        <v>2.8333333333333335E-2</v>
      </c>
      <c r="H7" s="249"/>
      <c r="I7" s="190">
        <f t="shared" si="1"/>
        <v>0</v>
      </c>
      <c r="J7" s="360" t="s">
        <v>374</v>
      </c>
    </row>
    <row r="8" spans="1:16" ht="24" customHeight="1" x14ac:dyDescent="0.3">
      <c r="A8" s="141" t="s">
        <v>706</v>
      </c>
      <c r="B8" s="201" t="s">
        <v>707</v>
      </c>
      <c r="C8" s="186">
        <v>27</v>
      </c>
      <c r="D8" s="141">
        <v>96</v>
      </c>
      <c r="E8" s="180" t="s">
        <v>312</v>
      </c>
      <c r="F8" s="182">
        <v>2.72</v>
      </c>
      <c r="G8" s="183">
        <f t="shared" si="0"/>
        <v>2.8333333333333335E-2</v>
      </c>
      <c r="H8" s="249"/>
      <c r="I8" s="190">
        <f t="shared" si="1"/>
        <v>0</v>
      </c>
      <c r="J8" s="360" t="s">
        <v>374</v>
      </c>
    </row>
    <row r="9" spans="1:16" ht="24" customHeight="1" x14ac:dyDescent="0.3">
      <c r="A9" s="141" t="s">
        <v>708</v>
      </c>
      <c r="B9" s="201" t="s">
        <v>709</v>
      </c>
      <c r="C9" s="186">
        <v>27</v>
      </c>
      <c r="D9" s="141">
        <v>96</v>
      </c>
      <c r="E9" s="180" t="s">
        <v>312</v>
      </c>
      <c r="F9" s="182">
        <v>2.72</v>
      </c>
      <c r="G9" s="183">
        <f t="shared" si="0"/>
        <v>2.8333333333333335E-2</v>
      </c>
      <c r="H9" s="249"/>
      <c r="I9" s="190">
        <f t="shared" si="1"/>
        <v>0</v>
      </c>
      <c r="J9" s="360" t="s">
        <v>374</v>
      </c>
    </row>
    <row r="10" spans="1:16" ht="24" customHeight="1" x14ac:dyDescent="0.3">
      <c r="A10" s="141" t="s">
        <v>710</v>
      </c>
      <c r="B10" s="201" t="s">
        <v>711</v>
      </c>
      <c r="C10" s="186">
        <v>27</v>
      </c>
      <c r="D10" s="141">
        <v>96</v>
      </c>
      <c r="E10" s="180" t="s">
        <v>312</v>
      </c>
      <c r="F10" s="182">
        <v>2.72</v>
      </c>
      <c r="G10" s="183">
        <f t="shared" si="0"/>
        <v>2.8333333333333335E-2</v>
      </c>
      <c r="H10" s="249"/>
      <c r="I10" s="190">
        <f t="shared" si="1"/>
        <v>0</v>
      </c>
      <c r="J10" s="360" t="s">
        <v>374</v>
      </c>
    </row>
    <row r="11" spans="1:16" ht="24" customHeight="1" x14ac:dyDescent="0.3">
      <c r="A11" s="141" t="s">
        <v>712</v>
      </c>
      <c r="B11" s="361" t="s">
        <v>713</v>
      </c>
      <c r="C11" s="186">
        <v>27</v>
      </c>
      <c r="D11" s="141">
        <v>96</v>
      </c>
      <c r="E11" s="180" t="s">
        <v>312</v>
      </c>
      <c r="F11" s="182">
        <v>2.72</v>
      </c>
      <c r="G11" s="183">
        <f t="shared" si="0"/>
        <v>2.8333333333333335E-2</v>
      </c>
      <c r="H11" s="249"/>
      <c r="I11" s="190">
        <f t="shared" si="1"/>
        <v>0</v>
      </c>
      <c r="J11" s="360" t="s">
        <v>374</v>
      </c>
      <c r="P11" s="140"/>
    </row>
    <row r="12" spans="1:16" ht="24" customHeight="1" x14ac:dyDescent="0.3">
      <c r="A12" s="141" t="s">
        <v>714</v>
      </c>
      <c r="B12" s="361" t="s">
        <v>715</v>
      </c>
      <c r="C12" s="186">
        <v>27</v>
      </c>
      <c r="D12" s="141">
        <v>96</v>
      </c>
      <c r="E12" s="180" t="s">
        <v>312</v>
      </c>
      <c r="F12" s="182">
        <v>2.72</v>
      </c>
      <c r="G12" s="183">
        <f t="shared" si="0"/>
        <v>2.8333333333333335E-2</v>
      </c>
      <c r="H12" s="249"/>
      <c r="I12" s="190">
        <f t="shared" si="1"/>
        <v>0</v>
      </c>
      <c r="J12" s="360" t="s">
        <v>374</v>
      </c>
    </row>
    <row r="13" spans="1:16" ht="24" customHeight="1" x14ac:dyDescent="0.3">
      <c r="A13" s="141" t="s">
        <v>716</v>
      </c>
      <c r="B13" s="361" t="s">
        <v>717</v>
      </c>
      <c r="C13" s="186">
        <v>27</v>
      </c>
      <c r="D13" s="141">
        <v>96</v>
      </c>
      <c r="E13" s="180" t="s">
        <v>312</v>
      </c>
      <c r="F13" s="182">
        <v>2.72</v>
      </c>
      <c r="G13" s="183">
        <f t="shared" si="0"/>
        <v>2.8333333333333335E-2</v>
      </c>
      <c r="H13" s="249"/>
      <c r="I13" s="190">
        <f t="shared" si="1"/>
        <v>0</v>
      </c>
      <c r="J13" s="360" t="s">
        <v>374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jEru49pn9ktHr9kr32nDv/dH6XEc+mEYV7DSi6VGyPFVf+zYbJh+oSi8at8OHKnZE6iuC0fVzpvaWrppQ6QoFQ==" saltValue="FzKJFZJ4dlX7zBBvH1WH2g==" spinCount="100000" sheet="1" objects="1" scenarios="1"/>
  <mergeCells count="1">
    <mergeCell ref="D1:F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52E2-0B8B-4086-BED3-CDBD17CBD775}">
  <dimension ref="A1:J5"/>
  <sheetViews>
    <sheetView workbookViewId="0">
      <selection activeCell="D8" sqref="D8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696</v>
      </c>
      <c r="C1" s="114" t="s">
        <v>100</v>
      </c>
      <c r="D1" s="472" t="s">
        <v>718</v>
      </c>
      <c r="E1" s="472"/>
      <c r="F1" s="472"/>
      <c r="H1" s="114" t="s">
        <v>102</v>
      </c>
      <c r="I1" s="116">
        <v>100225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1780</v>
      </c>
      <c r="B4" s="178" t="s">
        <v>719</v>
      </c>
      <c r="C4" s="179">
        <v>20.25</v>
      </c>
      <c r="D4" s="180">
        <v>72</v>
      </c>
      <c r="E4" s="181" t="s">
        <v>312</v>
      </c>
      <c r="F4" s="182">
        <v>15.67</v>
      </c>
      <c r="G4" s="183">
        <f>F4/D4</f>
        <v>0.21763888888888888</v>
      </c>
      <c r="H4" s="248"/>
      <c r="I4" s="182">
        <f>F4*H4</f>
        <v>0</v>
      </c>
      <c r="J4" s="198" t="s">
        <v>722</v>
      </c>
    </row>
    <row r="5" spans="1:10" ht="28.5" customHeight="1" x14ac:dyDescent="0.3">
      <c r="A5" s="119"/>
      <c r="B5" s="119"/>
      <c r="C5" s="119"/>
      <c r="D5" s="119"/>
      <c r="E5" s="119"/>
      <c r="F5" s="119"/>
      <c r="G5" s="120"/>
      <c r="H5" s="74"/>
      <c r="I5" s="142">
        <f>SUM(I4:I4)</f>
        <v>0</v>
      </c>
      <c r="J5" s="121" t="s">
        <v>138</v>
      </c>
    </row>
  </sheetData>
  <sheetProtection algorithmName="SHA-512" hashValue="8UN4np2VdF9kAGKUHk7WDo8DqWxcUyV0b6HOItXcXdB4sGfMFN9dK82BHxadmYes1Q5uuqXV9KZ/XrA6dVDD2w==" saltValue="Otmumt7SkbonA11FmSEegQ==" spinCount="100000" sheet="1" objects="1" scenarios="1"/>
  <mergeCells count="1">
    <mergeCell ref="D1:F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E7B9-A507-46D1-82CC-5C45BB6E6EAC}">
  <dimension ref="A1:J5"/>
  <sheetViews>
    <sheetView workbookViewId="0">
      <selection activeCell="F21" sqref="F21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696</v>
      </c>
      <c r="C1" s="114" t="s">
        <v>100</v>
      </c>
      <c r="D1" s="472" t="s">
        <v>720</v>
      </c>
      <c r="E1" s="472"/>
      <c r="F1" s="472"/>
      <c r="H1" s="114" t="s">
        <v>102</v>
      </c>
      <c r="I1" s="116">
        <v>100220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1740</v>
      </c>
      <c r="B4" s="178" t="s">
        <v>721</v>
      </c>
      <c r="C4" s="179">
        <v>20.25</v>
      </c>
      <c r="D4" s="180">
        <v>72</v>
      </c>
      <c r="E4" s="181" t="s">
        <v>312</v>
      </c>
      <c r="F4" s="182">
        <v>15.97</v>
      </c>
      <c r="G4" s="183">
        <f>F4/D4</f>
        <v>0.22180555555555556</v>
      </c>
      <c r="H4" s="248"/>
      <c r="I4" s="182">
        <f>F4*H4</f>
        <v>0</v>
      </c>
      <c r="J4" s="198" t="s">
        <v>722</v>
      </c>
    </row>
    <row r="5" spans="1:10" ht="24" customHeight="1" x14ac:dyDescent="0.3">
      <c r="A5" s="119"/>
      <c r="B5" s="119"/>
      <c r="C5" s="119"/>
      <c r="D5" s="119"/>
      <c r="E5" s="119"/>
      <c r="F5" s="119"/>
      <c r="G5" s="120"/>
      <c r="H5" s="74"/>
      <c r="I5" s="142">
        <f>SUM(I4:I4)</f>
        <v>0</v>
      </c>
      <c r="J5" s="121" t="s">
        <v>138</v>
      </c>
    </row>
  </sheetData>
  <sheetProtection algorithmName="SHA-512" hashValue="jf/IvHtNvGk7MaLPv55aamA8I6yVDu4fjmFGjVHCWd0bhiZR10TP5tW99iOEt7L2dg/DDQvragfGhXYYiURRMA==" saltValue="jPuNUFOMXvbKjuKhewvc8Q==" spinCount="100000" sheet="1" objects="1" scenarios="1"/>
  <mergeCells count="1">
    <mergeCell ref="D1:F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557B-8F7F-4EF9-AB47-82581EF70A69}">
  <dimension ref="A1:P14"/>
  <sheetViews>
    <sheetView workbookViewId="0">
      <selection activeCell="I4" sqref="I4:I13"/>
    </sheetView>
  </sheetViews>
  <sheetFormatPr defaultColWidth="9.109375" defaultRowHeight="14.4" x14ac:dyDescent="0.3"/>
  <cols>
    <col min="1" max="1" width="28.4414062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723</v>
      </c>
      <c r="C1" s="114" t="s">
        <v>100</v>
      </c>
      <c r="D1" s="472" t="s">
        <v>724</v>
      </c>
      <c r="E1" s="472"/>
      <c r="F1" s="472"/>
      <c r="H1" s="114" t="s">
        <v>102</v>
      </c>
      <c r="I1" s="116">
        <v>110149</v>
      </c>
    </row>
    <row r="2" spans="1:16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349" t="s">
        <v>725</v>
      </c>
      <c r="B4" s="350" t="s">
        <v>726</v>
      </c>
      <c r="C4" s="351">
        <v>12.5</v>
      </c>
      <c r="D4" s="352">
        <v>100</v>
      </c>
      <c r="E4" s="181">
        <v>2</v>
      </c>
      <c r="F4" s="183">
        <v>5.2344059999999999</v>
      </c>
      <c r="G4" s="182">
        <f>F4/D4</f>
        <v>5.2344059999999998E-2</v>
      </c>
      <c r="H4" s="248"/>
      <c r="I4" s="182">
        <f>F4*H4</f>
        <v>0</v>
      </c>
      <c r="J4" s="198" t="s">
        <v>722</v>
      </c>
    </row>
    <row r="5" spans="1:16" ht="24" customHeight="1" x14ac:dyDescent="0.3">
      <c r="A5" s="349">
        <v>210003</v>
      </c>
      <c r="B5" s="350" t="s">
        <v>727</v>
      </c>
      <c r="C5" s="351">
        <v>18.75</v>
      </c>
      <c r="D5" s="352">
        <v>100</v>
      </c>
      <c r="E5" s="188">
        <v>3</v>
      </c>
      <c r="F5" s="183">
        <v>3.9278459999999997</v>
      </c>
      <c r="G5" s="182">
        <f t="shared" ref="G5:G13" si="0">F5/D5</f>
        <v>3.9278459999999994E-2</v>
      </c>
      <c r="H5" s="248"/>
      <c r="I5" s="182">
        <f t="shared" ref="I5:I13" si="1">F5*H5</f>
        <v>0</v>
      </c>
      <c r="J5" s="199" t="s">
        <v>728</v>
      </c>
    </row>
    <row r="6" spans="1:16" ht="24" customHeight="1" x14ac:dyDescent="0.3">
      <c r="A6" s="349">
        <v>210004</v>
      </c>
      <c r="B6" s="350" t="s">
        <v>729</v>
      </c>
      <c r="C6" s="351">
        <v>10</v>
      </c>
      <c r="D6" s="352">
        <v>80</v>
      </c>
      <c r="E6" s="188">
        <v>2</v>
      </c>
      <c r="F6" s="191">
        <v>4.1864360000000005</v>
      </c>
      <c r="G6" s="182">
        <f t="shared" si="0"/>
        <v>5.2330450000000008E-2</v>
      </c>
      <c r="H6" s="249"/>
      <c r="I6" s="190">
        <f t="shared" si="1"/>
        <v>0</v>
      </c>
      <c r="J6" s="199" t="s">
        <v>730</v>
      </c>
    </row>
    <row r="7" spans="1:16" ht="24" customHeight="1" x14ac:dyDescent="0.3">
      <c r="A7" s="349">
        <v>210006</v>
      </c>
      <c r="B7" s="350" t="s">
        <v>731</v>
      </c>
      <c r="C7" s="351">
        <v>18.75</v>
      </c>
      <c r="D7" s="352">
        <v>75</v>
      </c>
      <c r="E7" s="188">
        <v>4</v>
      </c>
      <c r="F7" s="191">
        <v>3.9251239999999998</v>
      </c>
      <c r="G7" s="182">
        <f t="shared" si="0"/>
        <v>5.2334986666666666E-2</v>
      </c>
      <c r="H7" s="249"/>
      <c r="I7" s="190">
        <f t="shared" si="1"/>
        <v>0</v>
      </c>
      <c r="J7" s="199" t="s">
        <v>732</v>
      </c>
    </row>
    <row r="8" spans="1:16" ht="24" customHeight="1" x14ac:dyDescent="0.3">
      <c r="A8" s="349" t="s">
        <v>733</v>
      </c>
      <c r="B8" s="350" t="s">
        <v>734</v>
      </c>
      <c r="C8" s="351">
        <v>27</v>
      </c>
      <c r="D8" s="352">
        <v>96</v>
      </c>
      <c r="E8" s="188">
        <v>4.5</v>
      </c>
      <c r="F8" s="89">
        <v>4.0830000000000002</v>
      </c>
      <c r="G8" s="182">
        <f t="shared" si="0"/>
        <v>4.253125E-2</v>
      </c>
      <c r="H8" s="249"/>
      <c r="I8" s="190">
        <f t="shared" si="1"/>
        <v>0</v>
      </c>
      <c r="J8" s="199" t="s">
        <v>722</v>
      </c>
    </row>
    <row r="9" spans="1:16" ht="24" customHeight="1" x14ac:dyDescent="0.3">
      <c r="A9" s="349" t="s">
        <v>735</v>
      </c>
      <c r="B9" s="350" t="s">
        <v>736</v>
      </c>
      <c r="C9" s="351">
        <v>27</v>
      </c>
      <c r="D9" s="352">
        <v>96</v>
      </c>
      <c r="E9" s="188">
        <v>4.5</v>
      </c>
      <c r="F9" s="89">
        <v>4.0830000000000002</v>
      </c>
      <c r="G9" s="182">
        <f t="shared" si="0"/>
        <v>4.253125E-2</v>
      </c>
      <c r="H9" s="249"/>
      <c r="I9" s="190">
        <f t="shared" si="1"/>
        <v>0</v>
      </c>
      <c r="J9" s="199" t="s">
        <v>722</v>
      </c>
    </row>
    <row r="10" spans="1:16" ht="24" customHeight="1" x14ac:dyDescent="0.3">
      <c r="A10" s="349" t="s">
        <v>737</v>
      </c>
      <c r="B10" s="350" t="s">
        <v>738</v>
      </c>
      <c r="C10" s="351">
        <v>27</v>
      </c>
      <c r="D10" s="352">
        <v>96</v>
      </c>
      <c r="E10" s="188">
        <v>4.5</v>
      </c>
      <c r="F10" s="89">
        <v>4.0830000000000002</v>
      </c>
      <c r="G10" s="182">
        <f t="shared" si="0"/>
        <v>4.253125E-2</v>
      </c>
      <c r="H10" s="249"/>
      <c r="I10" s="190">
        <f t="shared" si="1"/>
        <v>0</v>
      </c>
      <c r="J10" s="199" t="s">
        <v>722</v>
      </c>
    </row>
    <row r="11" spans="1:16" ht="24" customHeight="1" x14ac:dyDescent="0.3">
      <c r="A11" s="349" t="s">
        <v>739</v>
      </c>
      <c r="B11" s="350" t="s">
        <v>740</v>
      </c>
      <c r="C11" s="351">
        <v>27</v>
      </c>
      <c r="D11" s="352">
        <v>96</v>
      </c>
      <c r="E11" s="188">
        <v>4.5</v>
      </c>
      <c r="F11" s="89">
        <v>4.0830000000000002</v>
      </c>
      <c r="G11" s="182">
        <f t="shared" si="0"/>
        <v>4.253125E-2</v>
      </c>
      <c r="H11" s="249"/>
      <c r="I11" s="190">
        <f t="shared" si="1"/>
        <v>0</v>
      </c>
      <c r="J11" s="199" t="s">
        <v>722</v>
      </c>
      <c r="P11" s="140"/>
    </row>
    <row r="12" spans="1:16" ht="24" customHeight="1" x14ac:dyDescent="0.3">
      <c r="A12" s="349" t="s">
        <v>741</v>
      </c>
      <c r="B12" s="350" t="s">
        <v>742</v>
      </c>
      <c r="C12" s="351">
        <v>27</v>
      </c>
      <c r="D12" s="352">
        <v>96</v>
      </c>
      <c r="E12" s="188">
        <v>4.5</v>
      </c>
      <c r="F12" s="89">
        <v>4.0830000000000002</v>
      </c>
      <c r="G12" s="182">
        <f t="shared" si="0"/>
        <v>4.253125E-2</v>
      </c>
      <c r="H12" s="249"/>
      <c r="I12" s="190">
        <f t="shared" si="1"/>
        <v>0</v>
      </c>
      <c r="J12" s="199" t="s">
        <v>722</v>
      </c>
    </row>
    <row r="13" spans="1:16" ht="24" customHeight="1" x14ac:dyDescent="0.3">
      <c r="A13" s="353" t="s">
        <v>743</v>
      </c>
      <c r="B13" s="354" t="s">
        <v>744</v>
      </c>
      <c r="C13" s="355">
        <v>27</v>
      </c>
      <c r="D13" s="356">
        <v>96</v>
      </c>
      <c r="E13" s="357">
        <v>4.5</v>
      </c>
      <c r="F13" s="90">
        <v>4.0830000000000002</v>
      </c>
      <c r="G13" s="304">
        <f t="shared" si="0"/>
        <v>4.253125E-2</v>
      </c>
      <c r="H13" s="367"/>
      <c r="I13" s="358">
        <f t="shared" si="1"/>
        <v>0</v>
      </c>
      <c r="J13" s="359" t="s">
        <v>722</v>
      </c>
    </row>
    <row r="14" spans="1:16" s="343" customFormat="1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TRgehCWHkQi/YzlXCZ9YtGZ7xeziXRARGkJl5nE7KbQ53Ckz+k72UnFhkT5WCaMZKXlE5/FyrvWpYcZfA85WKw==" saltValue="86WBV8K79BEh2lbUHWldTA==" spinCount="100000" sheet="1" objects="1" scenarios="1"/>
  <mergeCells count="1">
    <mergeCell ref="D1:F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165D-3916-4A09-A712-8E9672E807C6}">
  <dimension ref="A1:P14"/>
  <sheetViews>
    <sheetView workbookViewId="0">
      <selection activeCell="I4" sqref="I4:I1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745</v>
      </c>
      <c r="C1" s="114" t="s">
        <v>100</v>
      </c>
      <c r="D1" s="472" t="s">
        <v>746</v>
      </c>
      <c r="E1" s="472"/>
      <c r="F1" s="472"/>
      <c r="H1" s="114" t="s">
        <v>102</v>
      </c>
      <c r="I1" s="348">
        <v>110244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20211</v>
      </c>
      <c r="B4" s="178" t="s">
        <v>747</v>
      </c>
      <c r="C4" s="179">
        <v>30.88</v>
      </c>
      <c r="D4" s="180">
        <v>90</v>
      </c>
      <c r="E4" s="181">
        <v>5.49</v>
      </c>
      <c r="F4" s="182">
        <v>21.13</v>
      </c>
      <c r="G4" s="183">
        <v>0.55100000000000005</v>
      </c>
      <c r="H4" s="248"/>
      <c r="I4" s="182">
        <f>F4*H4</f>
        <v>0</v>
      </c>
      <c r="J4" s="198"/>
    </row>
    <row r="5" spans="1:16" ht="24" customHeight="1" x14ac:dyDescent="0.3">
      <c r="A5" s="141">
        <v>20311</v>
      </c>
      <c r="B5" s="185" t="s">
        <v>748</v>
      </c>
      <c r="C5" s="186">
        <v>24.71</v>
      </c>
      <c r="D5" s="187">
        <v>72</v>
      </c>
      <c r="E5" s="188">
        <v>5.49</v>
      </c>
      <c r="F5" s="182">
        <v>16.899999999999999</v>
      </c>
      <c r="G5" s="183">
        <v>0.61399999999999999</v>
      </c>
      <c r="H5" s="248"/>
      <c r="I5" s="182">
        <f t="shared" ref="I5:I13" si="0">F5*H5</f>
        <v>0</v>
      </c>
      <c r="J5" s="199"/>
    </row>
    <row r="6" spans="1:16" ht="24" customHeight="1" x14ac:dyDescent="0.3">
      <c r="A6" s="141">
        <v>80550</v>
      </c>
      <c r="B6" s="185" t="s">
        <v>749</v>
      </c>
      <c r="C6" s="186">
        <v>27.45</v>
      </c>
      <c r="D6" s="187">
        <v>80</v>
      </c>
      <c r="E6" s="188">
        <v>5.49</v>
      </c>
      <c r="F6" s="190">
        <v>18.61</v>
      </c>
      <c r="G6" s="183">
        <v>0.63800000000000001</v>
      </c>
      <c r="H6" s="249"/>
      <c r="I6" s="190">
        <f t="shared" si="0"/>
        <v>0</v>
      </c>
      <c r="J6" s="199"/>
    </row>
    <row r="7" spans="1:16" ht="24" customHeight="1" x14ac:dyDescent="0.3">
      <c r="A7" s="141">
        <v>80650</v>
      </c>
      <c r="B7" s="185" t="s">
        <v>750</v>
      </c>
      <c r="C7" s="186">
        <v>27.45</v>
      </c>
      <c r="D7" s="187">
        <v>80</v>
      </c>
      <c r="E7" s="188">
        <v>5.49</v>
      </c>
      <c r="F7" s="190">
        <v>18.61</v>
      </c>
      <c r="G7" s="183">
        <v>0.73199999999999998</v>
      </c>
      <c r="H7" s="249"/>
      <c r="I7" s="190">
        <f t="shared" si="0"/>
        <v>0</v>
      </c>
      <c r="J7" s="199"/>
    </row>
    <row r="8" spans="1:16" ht="24" customHeight="1" x14ac:dyDescent="0.3">
      <c r="A8" s="141">
        <v>11003</v>
      </c>
      <c r="B8" s="185" t="s">
        <v>751</v>
      </c>
      <c r="C8" s="186">
        <v>15</v>
      </c>
      <c r="D8" s="187">
        <v>240</v>
      </c>
      <c r="E8" s="188">
        <v>1</v>
      </c>
      <c r="F8" s="190">
        <v>13.85</v>
      </c>
      <c r="G8" s="183">
        <v>0.188</v>
      </c>
      <c r="H8" s="249"/>
      <c r="I8" s="190">
        <f t="shared" si="0"/>
        <v>0</v>
      </c>
      <c r="J8" s="199"/>
    </row>
    <row r="9" spans="1:16" ht="24" customHeight="1" x14ac:dyDescent="0.3">
      <c r="A9" s="141">
        <v>11008</v>
      </c>
      <c r="B9" s="185" t="s">
        <v>752</v>
      </c>
      <c r="C9" s="186">
        <v>15</v>
      </c>
      <c r="D9" s="187">
        <v>240</v>
      </c>
      <c r="E9" s="188">
        <v>1</v>
      </c>
      <c r="F9" s="190">
        <v>13.85</v>
      </c>
      <c r="G9" s="183">
        <v>0.193</v>
      </c>
      <c r="H9" s="249"/>
      <c r="I9" s="190">
        <f t="shared" si="0"/>
        <v>0</v>
      </c>
      <c r="J9" s="199"/>
    </row>
    <row r="10" spans="1:16" ht="24" customHeight="1" x14ac:dyDescent="0.3">
      <c r="A10" s="141">
        <v>90502</v>
      </c>
      <c r="B10" s="185" t="s">
        <v>753</v>
      </c>
      <c r="C10" s="186">
        <v>27.9</v>
      </c>
      <c r="D10" s="187">
        <v>160</v>
      </c>
      <c r="E10" s="188">
        <v>2.79</v>
      </c>
      <c r="F10" s="190">
        <v>13.28</v>
      </c>
      <c r="G10" s="183">
        <v>0.45900000000000002</v>
      </c>
      <c r="H10" s="249"/>
      <c r="I10" s="190">
        <f t="shared" si="0"/>
        <v>0</v>
      </c>
      <c r="J10" s="199"/>
    </row>
    <row r="11" spans="1:16" ht="24" customHeight="1" x14ac:dyDescent="0.3">
      <c r="A11" s="141">
        <v>90302</v>
      </c>
      <c r="B11" s="185" t="s">
        <v>754</v>
      </c>
      <c r="C11" s="186">
        <v>25.11</v>
      </c>
      <c r="D11" s="187">
        <v>144</v>
      </c>
      <c r="E11" s="188">
        <v>2.79</v>
      </c>
      <c r="F11" s="190">
        <v>11.95</v>
      </c>
      <c r="G11" s="183">
        <v>0.38400000000000001</v>
      </c>
      <c r="H11" s="249"/>
      <c r="I11" s="190">
        <f t="shared" si="0"/>
        <v>0</v>
      </c>
      <c r="J11" s="199"/>
      <c r="P11" s="140"/>
    </row>
    <row r="12" spans="1:16" ht="24" customHeight="1" x14ac:dyDescent="0.3">
      <c r="A12" s="141">
        <v>11119</v>
      </c>
      <c r="B12" s="185" t="s">
        <v>755</v>
      </c>
      <c r="C12" s="186">
        <v>21.58</v>
      </c>
      <c r="D12" s="187">
        <v>84</v>
      </c>
      <c r="E12" s="188">
        <v>4.1100000000000003</v>
      </c>
      <c r="F12" s="190">
        <v>19.39</v>
      </c>
      <c r="G12" s="183">
        <v>0.56799999999999995</v>
      </c>
      <c r="H12" s="249"/>
      <c r="I12" s="190">
        <f t="shared" si="0"/>
        <v>0</v>
      </c>
      <c r="J12" s="199"/>
    </row>
    <row r="13" spans="1:16" ht="24" customHeight="1" x14ac:dyDescent="0.3">
      <c r="A13" s="141">
        <v>90501</v>
      </c>
      <c r="B13" s="185" t="s">
        <v>756</v>
      </c>
      <c r="C13" s="186">
        <v>30.88</v>
      </c>
      <c r="D13" s="187">
        <v>90</v>
      </c>
      <c r="E13" s="188">
        <v>5.49</v>
      </c>
      <c r="F13" s="190">
        <v>21.13</v>
      </c>
      <c r="G13" s="183">
        <v>0.63900000000000001</v>
      </c>
      <c r="H13" s="249"/>
      <c r="I13" s="190">
        <f t="shared" si="0"/>
        <v>0</v>
      </c>
      <c r="J13" s="199"/>
    </row>
    <row r="14" spans="1:16" ht="24" customHeight="1" x14ac:dyDescent="0.3">
      <c r="A14" s="119"/>
      <c r="B14" s="185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4pI78gbAw3b/Lb+LSHWLqqBOd1/+BSaS25+xC9zGmrFFg0it2E9iqcZyKNth+hcb68geGKkyMp7PwsfegJIGuw==" saltValue="H+Isqv4ap1g38xnYXH52+w==" spinCount="100000" sheet="1" objects="1" scenarios="1"/>
  <mergeCells count="1">
    <mergeCell ref="D1:F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DA3B-0BF8-421B-9E87-365B587A5683}">
  <dimension ref="A1:P14"/>
  <sheetViews>
    <sheetView workbookViewId="0">
      <selection activeCell="D17" sqref="D17"/>
    </sheetView>
  </sheetViews>
  <sheetFormatPr defaultColWidth="9.21875" defaultRowHeight="14.4" x14ac:dyDescent="0.3"/>
  <cols>
    <col min="1" max="1" width="10.5546875" style="114" customWidth="1"/>
    <col min="2" max="2" width="45.44140625" style="114" customWidth="1"/>
    <col min="3" max="6" width="11.77734375" style="114" customWidth="1"/>
    <col min="7" max="7" width="11.77734375" style="115" customWidth="1"/>
    <col min="8" max="8" width="14.5546875" style="241" customWidth="1"/>
    <col min="9" max="9" width="14.77734375" style="115" customWidth="1"/>
    <col min="10" max="10" width="25" style="117" customWidth="1"/>
    <col min="11" max="11" width="12.77734375" style="114" customWidth="1"/>
    <col min="12" max="16384" width="9.21875" style="114"/>
  </cols>
  <sheetData>
    <row r="1" spans="1:16" x14ac:dyDescent="0.3">
      <c r="A1" s="112" t="s">
        <v>757</v>
      </c>
      <c r="B1" s="143"/>
      <c r="C1" s="114" t="s">
        <v>758</v>
      </c>
      <c r="D1" s="344"/>
      <c r="E1" s="344"/>
      <c r="F1" s="344"/>
      <c r="H1" s="114" t="s">
        <v>759</v>
      </c>
      <c r="I1" s="176"/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  <c r="K2" s="119"/>
    </row>
    <row r="3" spans="1:16" s="345" customFormat="1" ht="58.2" thickBot="1" x14ac:dyDescent="0.35">
      <c r="A3" s="123" t="s">
        <v>104</v>
      </c>
      <c r="B3" s="123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  <c r="K3" s="123" t="s">
        <v>760</v>
      </c>
    </row>
    <row r="4" spans="1:16" ht="24" customHeight="1" thickTop="1" x14ac:dyDescent="0.3">
      <c r="A4" s="141">
        <v>6390</v>
      </c>
      <c r="B4" s="201" t="s">
        <v>761</v>
      </c>
      <c r="C4" s="141" t="s">
        <v>762</v>
      </c>
      <c r="D4" s="141">
        <v>350</v>
      </c>
      <c r="E4" s="186" t="s">
        <v>763</v>
      </c>
      <c r="F4" s="190">
        <v>53.82</v>
      </c>
      <c r="G4" s="347">
        <f t="shared" ref="G4:G13" si="0">F4/D4</f>
        <v>0.15377142857142856</v>
      </c>
      <c r="H4" s="248"/>
      <c r="I4" s="182">
        <f>F4*H4</f>
        <v>0</v>
      </c>
      <c r="J4" s="265" t="s">
        <v>384</v>
      </c>
      <c r="K4" s="346" t="s">
        <v>764</v>
      </c>
    </row>
    <row r="5" spans="1:16" ht="24" customHeight="1" x14ac:dyDescent="0.3">
      <c r="A5" s="141">
        <v>7516</v>
      </c>
      <c r="B5" s="201" t="s">
        <v>765</v>
      </c>
      <c r="C5" s="141" t="s">
        <v>762</v>
      </c>
      <c r="D5" s="306">
        <v>120</v>
      </c>
      <c r="E5" s="186" t="s">
        <v>766</v>
      </c>
      <c r="F5" s="190">
        <v>22.95</v>
      </c>
      <c r="G5" s="347">
        <f t="shared" si="0"/>
        <v>0.19125</v>
      </c>
      <c r="H5" s="248"/>
      <c r="I5" s="182">
        <f t="shared" ref="I5:I13" si="1">F5*H5</f>
        <v>0</v>
      </c>
      <c r="J5" s="265" t="s">
        <v>767</v>
      </c>
      <c r="K5" s="265" t="s">
        <v>768</v>
      </c>
    </row>
    <row r="6" spans="1:16" ht="24" customHeight="1" x14ac:dyDescent="0.3">
      <c r="A6" s="141">
        <v>7518</v>
      </c>
      <c r="B6" s="201" t="s">
        <v>769</v>
      </c>
      <c r="C6" s="141" t="s">
        <v>762</v>
      </c>
      <c r="D6" s="306">
        <v>128</v>
      </c>
      <c r="E6" s="186" t="s">
        <v>770</v>
      </c>
      <c r="F6" s="190">
        <v>22.95</v>
      </c>
      <c r="G6" s="347">
        <f t="shared" si="0"/>
        <v>0.17929687499999999</v>
      </c>
      <c r="H6" s="249"/>
      <c r="I6" s="182">
        <f t="shared" si="1"/>
        <v>0</v>
      </c>
      <c r="J6" s="265" t="s">
        <v>767</v>
      </c>
      <c r="K6" s="265" t="s">
        <v>768</v>
      </c>
    </row>
    <row r="7" spans="1:16" ht="24" customHeight="1" x14ac:dyDescent="0.3">
      <c r="A7" s="141">
        <v>7520</v>
      </c>
      <c r="B7" s="201" t="s">
        <v>771</v>
      </c>
      <c r="C7" s="141" t="s">
        <v>772</v>
      </c>
      <c r="D7" s="306">
        <v>105</v>
      </c>
      <c r="E7" s="186" t="s">
        <v>773</v>
      </c>
      <c r="F7" s="190">
        <v>21.07</v>
      </c>
      <c r="G7" s="347">
        <f t="shared" si="0"/>
        <v>0.20066666666666666</v>
      </c>
      <c r="H7" s="249"/>
      <c r="I7" s="182">
        <f t="shared" si="1"/>
        <v>0</v>
      </c>
      <c r="J7" s="265" t="s">
        <v>774</v>
      </c>
      <c r="K7" s="265" t="s">
        <v>775</v>
      </c>
    </row>
    <row r="8" spans="1:16" ht="24" customHeight="1" x14ac:dyDescent="0.3">
      <c r="A8" s="141">
        <v>7572</v>
      </c>
      <c r="B8" s="201" t="s">
        <v>776</v>
      </c>
      <c r="C8" s="141" t="s">
        <v>762</v>
      </c>
      <c r="D8" s="141">
        <v>110</v>
      </c>
      <c r="E8" s="186" t="s">
        <v>777</v>
      </c>
      <c r="F8" s="190">
        <v>24.15</v>
      </c>
      <c r="G8" s="347">
        <f t="shared" si="0"/>
        <v>0.21954545454545454</v>
      </c>
      <c r="H8" s="249"/>
      <c r="I8" s="182">
        <f t="shared" si="1"/>
        <v>0</v>
      </c>
      <c r="J8" s="265" t="s">
        <v>778</v>
      </c>
      <c r="K8" s="265" t="s">
        <v>779</v>
      </c>
    </row>
    <row r="9" spans="1:16" ht="24" customHeight="1" x14ac:dyDescent="0.3">
      <c r="A9" s="141">
        <v>7803</v>
      </c>
      <c r="B9" s="201" t="s">
        <v>780</v>
      </c>
      <c r="C9" s="141" t="s">
        <v>762</v>
      </c>
      <c r="D9" s="141">
        <v>99</v>
      </c>
      <c r="E9" s="186" t="s">
        <v>781</v>
      </c>
      <c r="F9" s="190">
        <v>22.33</v>
      </c>
      <c r="G9" s="347">
        <f t="shared" si="0"/>
        <v>0.22555555555555554</v>
      </c>
      <c r="H9" s="249"/>
      <c r="I9" s="182">
        <f t="shared" si="1"/>
        <v>0</v>
      </c>
      <c r="J9" s="265" t="s">
        <v>782</v>
      </c>
      <c r="K9" s="265" t="s">
        <v>783</v>
      </c>
    </row>
    <row r="10" spans="1:16" ht="24" customHeight="1" x14ac:dyDescent="0.3">
      <c r="A10" s="141">
        <v>7805</v>
      </c>
      <c r="B10" s="201" t="s">
        <v>784</v>
      </c>
      <c r="C10" s="141" t="s">
        <v>762</v>
      </c>
      <c r="D10" s="141">
        <v>53</v>
      </c>
      <c r="E10" s="186" t="s">
        <v>785</v>
      </c>
      <c r="F10" s="190">
        <v>25.39</v>
      </c>
      <c r="G10" s="347">
        <f t="shared" si="0"/>
        <v>0.47905660377358494</v>
      </c>
      <c r="H10" s="249"/>
      <c r="I10" s="182">
        <f t="shared" si="1"/>
        <v>0</v>
      </c>
      <c r="J10" s="265" t="s">
        <v>559</v>
      </c>
      <c r="K10" s="265" t="s">
        <v>786</v>
      </c>
    </row>
    <row r="11" spans="1:16" ht="24" customHeight="1" x14ac:dyDescent="0.3">
      <c r="A11" s="141">
        <v>110458</v>
      </c>
      <c r="B11" s="201" t="s">
        <v>787</v>
      </c>
      <c r="C11" s="141" t="s">
        <v>762</v>
      </c>
      <c r="D11" s="141">
        <v>108</v>
      </c>
      <c r="E11" s="186" t="s">
        <v>788</v>
      </c>
      <c r="F11" s="190">
        <v>37.58</v>
      </c>
      <c r="G11" s="347">
        <f t="shared" si="0"/>
        <v>0.34796296296296297</v>
      </c>
      <c r="H11" s="249"/>
      <c r="I11" s="182">
        <f t="shared" si="1"/>
        <v>0</v>
      </c>
      <c r="J11" s="265" t="s">
        <v>767</v>
      </c>
      <c r="K11" s="265" t="s">
        <v>789</v>
      </c>
      <c r="P11" s="140"/>
    </row>
    <row r="12" spans="1:16" ht="24" customHeight="1" x14ac:dyDescent="0.3">
      <c r="A12" s="141">
        <v>615300</v>
      </c>
      <c r="B12" s="201" t="s">
        <v>790</v>
      </c>
      <c r="C12" s="141" t="s">
        <v>762</v>
      </c>
      <c r="D12" s="141">
        <v>156</v>
      </c>
      <c r="E12" s="186" t="s">
        <v>791</v>
      </c>
      <c r="F12" s="190">
        <v>18.8</v>
      </c>
      <c r="G12" s="347">
        <f t="shared" si="0"/>
        <v>0.12051282051282051</v>
      </c>
      <c r="H12" s="249"/>
      <c r="I12" s="182">
        <f t="shared" si="1"/>
        <v>0</v>
      </c>
      <c r="J12" s="265" t="s">
        <v>767</v>
      </c>
      <c r="K12" s="265" t="s">
        <v>792</v>
      </c>
    </row>
    <row r="13" spans="1:16" ht="24" customHeight="1" x14ac:dyDescent="0.3">
      <c r="A13" s="141">
        <v>665400</v>
      </c>
      <c r="B13" s="201" t="s">
        <v>793</v>
      </c>
      <c r="C13" s="141" t="s">
        <v>762</v>
      </c>
      <c r="D13" s="141">
        <v>156</v>
      </c>
      <c r="E13" s="186" t="s">
        <v>794</v>
      </c>
      <c r="F13" s="190">
        <v>18.8</v>
      </c>
      <c r="G13" s="347">
        <f t="shared" si="0"/>
        <v>0.12051282051282051</v>
      </c>
      <c r="H13" s="249"/>
      <c r="I13" s="182">
        <f t="shared" si="1"/>
        <v>0</v>
      </c>
      <c r="J13" s="265" t="s">
        <v>767</v>
      </c>
      <c r="K13" s="265" t="s">
        <v>795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SUM(I7:I13)</f>
        <v>0</v>
      </c>
      <c r="J14" s="121" t="s">
        <v>138</v>
      </c>
      <c r="K14" s="119"/>
    </row>
  </sheetData>
  <sheetProtection algorithmName="SHA-512" hashValue="itqpivE482zyZyU/Wbg03CasOXikmR1WRHgKXz69z5DEQ1j7a2NBd3TlF1CbTQn42NDMDw8qXigWYbFvU88hVQ==" saltValue="abVcmGtMunwbw/Q0PkLetA==" spinCount="100000" sheet="1" objects="1" scenarios="1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D9DD-CDAD-4FE7-9702-0F4D2A6CA6B3}">
  <dimension ref="A1:K6"/>
  <sheetViews>
    <sheetView workbookViewId="0">
      <selection activeCell="H12" sqref="H12"/>
    </sheetView>
  </sheetViews>
  <sheetFormatPr defaultColWidth="9.21875" defaultRowHeight="14.4" x14ac:dyDescent="0.3"/>
  <cols>
    <col min="1" max="1" width="10.5546875" style="114" customWidth="1"/>
    <col min="2" max="2" width="45.44140625" style="114" customWidth="1"/>
    <col min="3" max="6" width="11.77734375" style="114" customWidth="1"/>
    <col min="7" max="7" width="11.77734375" style="115" customWidth="1"/>
    <col min="8" max="8" width="14.5546875" style="241" customWidth="1"/>
    <col min="9" max="9" width="14.77734375" style="115" customWidth="1"/>
    <col min="10" max="10" width="25" style="117" customWidth="1"/>
    <col min="11" max="11" width="14.44140625" style="114" customWidth="1"/>
    <col min="12" max="16384" width="9.21875" style="114"/>
  </cols>
  <sheetData>
    <row r="1" spans="1:11" x14ac:dyDescent="0.3">
      <c r="A1" s="112" t="s">
        <v>757</v>
      </c>
      <c r="B1" s="143"/>
      <c r="C1" s="114" t="s">
        <v>796</v>
      </c>
      <c r="D1" s="344"/>
      <c r="E1" s="344"/>
      <c r="F1" s="344"/>
      <c r="H1" s="114" t="s">
        <v>1271</v>
      </c>
      <c r="I1" s="116">
        <v>100100</v>
      </c>
    </row>
    <row r="2" spans="1:11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  <c r="K2" s="119"/>
    </row>
    <row r="3" spans="1:11" s="345" customFormat="1" ht="58.2" thickBot="1" x14ac:dyDescent="0.35">
      <c r="A3" s="123" t="s">
        <v>104</v>
      </c>
      <c r="B3" s="123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  <c r="K3" s="123" t="s">
        <v>760</v>
      </c>
    </row>
    <row r="4" spans="1:11" ht="24" customHeight="1" thickTop="1" x14ac:dyDescent="0.3">
      <c r="A4" s="141">
        <v>7812</v>
      </c>
      <c r="B4" s="205" t="s">
        <v>797</v>
      </c>
      <c r="C4" s="186" t="s">
        <v>798</v>
      </c>
      <c r="D4" s="141">
        <v>70</v>
      </c>
      <c r="E4" s="275" t="s">
        <v>799</v>
      </c>
      <c r="F4" s="190">
        <v>32.28</v>
      </c>
      <c r="G4" s="276">
        <v>0.46100000000000002</v>
      </c>
      <c r="H4" s="248"/>
      <c r="I4" s="182">
        <f>F4*H4</f>
        <v>0</v>
      </c>
      <c r="J4" s="265" t="s">
        <v>767</v>
      </c>
      <c r="K4" s="346" t="s">
        <v>800</v>
      </c>
    </row>
    <row r="5" spans="1:11" ht="24" customHeight="1" x14ac:dyDescent="0.3">
      <c r="A5" s="141">
        <v>8820</v>
      </c>
      <c r="B5" s="205" t="s">
        <v>801</v>
      </c>
      <c r="C5" s="186" t="s">
        <v>802</v>
      </c>
      <c r="D5" s="141">
        <v>88</v>
      </c>
      <c r="E5" s="275" t="s">
        <v>799</v>
      </c>
      <c r="F5" s="190">
        <v>41.31</v>
      </c>
      <c r="G5" s="276">
        <v>0.46899999999999997</v>
      </c>
      <c r="H5" s="248"/>
      <c r="I5" s="182">
        <f t="shared" ref="I5" si="0">F5*H5</f>
        <v>0</v>
      </c>
      <c r="J5" s="265" t="s">
        <v>559</v>
      </c>
      <c r="K5" s="265" t="s">
        <v>803</v>
      </c>
    </row>
    <row r="6" spans="1:11" ht="24" customHeight="1" x14ac:dyDescent="0.3">
      <c r="A6" s="119"/>
      <c r="B6" s="119"/>
      <c r="C6" s="119"/>
      <c r="D6" s="119"/>
      <c r="E6" s="119"/>
      <c r="F6" s="119"/>
      <c r="G6" s="120"/>
      <c r="H6" s="74"/>
      <c r="I6" s="142">
        <f>SUM(I4:I5)</f>
        <v>0</v>
      </c>
      <c r="J6" s="121" t="s">
        <v>138</v>
      </c>
      <c r="K6" s="119"/>
    </row>
  </sheetData>
  <sheetProtection algorithmName="SHA-512" hashValue="34QyX25sPGTxLB5wB8Cy8Kh8vqL+vDkiWjjWIyBkXlyH2ZUkbQ8/LtGOKZv1SWFJj2DbWSFOWJGL22CftwA+1g==" saltValue="xmtC+wLJY+r8HsIhKwaOJw==" spinCount="100000" sheet="1" objects="1" scenarios="1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9156-9C03-41B9-BEF5-50B4ED356B66}">
  <dimension ref="A1:P15"/>
  <sheetViews>
    <sheetView workbookViewId="0">
      <selection activeCell="I11" sqref="I11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804</v>
      </c>
      <c r="C1" s="114" t="s">
        <v>100</v>
      </c>
      <c r="D1" s="472" t="s">
        <v>805</v>
      </c>
      <c r="E1" s="472"/>
      <c r="F1" s="472"/>
      <c r="H1" s="114" t="s">
        <v>102</v>
      </c>
      <c r="I1" s="116">
        <v>100332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327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328" t="s">
        <v>112</v>
      </c>
      <c r="J3" s="125" t="s">
        <v>113</v>
      </c>
    </row>
    <row r="4" spans="1:16" ht="24" customHeight="1" thickTop="1" x14ac:dyDescent="0.3">
      <c r="A4" s="329" t="s">
        <v>806</v>
      </c>
      <c r="B4" s="329" t="s">
        <v>807</v>
      </c>
      <c r="C4" s="188">
        <v>19.84</v>
      </c>
      <c r="D4" s="187">
        <v>1000</v>
      </c>
      <c r="E4" s="187">
        <v>0.3</v>
      </c>
      <c r="F4" s="330">
        <v>2.2999999999999998</v>
      </c>
      <c r="G4" s="331" t="s">
        <v>808</v>
      </c>
      <c r="H4" s="362"/>
      <c r="I4" s="182">
        <f>F4*H4</f>
        <v>0</v>
      </c>
      <c r="J4" s="293" t="s">
        <v>808</v>
      </c>
    </row>
    <row r="5" spans="1:16" ht="24" customHeight="1" x14ac:dyDescent="0.3">
      <c r="A5" s="329" t="s">
        <v>809</v>
      </c>
      <c r="B5" s="329" t="s">
        <v>810</v>
      </c>
      <c r="C5" s="188">
        <v>13.13</v>
      </c>
      <c r="D5" s="187">
        <v>84</v>
      </c>
      <c r="E5" s="187">
        <v>2.5</v>
      </c>
      <c r="F5" s="330">
        <v>1.75</v>
      </c>
      <c r="G5" s="332">
        <v>0.3</v>
      </c>
      <c r="H5" s="363"/>
      <c r="I5" s="182">
        <f t="shared" ref="I5:I13" si="0">F5*H5</f>
        <v>0</v>
      </c>
      <c r="J5" s="330" t="s">
        <v>811</v>
      </c>
    </row>
    <row r="6" spans="1:16" ht="24" customHeight="1" x14ac:dyDescent="0.3">
      <c r="A6" s="329" t="s">
        <v>812</v>
      </c>
      <c r="B6" s="329" t="s">
        <v>813</v>
      </c>
      <c r="C6" s="188">
        <v>19.84</v>
      </c>
      <c r="D6" s="187">
        <v>1000</v>
      </c>
      <c r="E6" s="333">
        <v>0.32</v>
      </c>
      <c r="F6" s="330">
        <v>2.0099999999999998</v>
      </c>
      <c r="G6" s="334" t="s">
        <v>808</v>
      </c>
      <c r="H6" s="363"/>
      <c r="I6" s="190">
        <f t="shared" si="0"/>
        <v>0</v>
      </c>
      <c r="J6" s="330" t="s">
        <v>808</v>
      </c>
    </row>
    <row r="7" spans="1:16" ht="24" customHeight="1" x14ac:dyDescent="0.3">
      <c r="A7" s="329" t="s">
        <v>814</v>
      </c>
      <c r="B7" s="329" t="s">
        <v>815</v>
      </c>
      <c r="C7" s="186">
        <v>15.63</v>
      </c>
      <c r="D7" s="141">
        <v>250</v>
      </c>
      <c r="E7" s="187">
        <v>1</v>
      </c>
      <c r="F7" s="330">
        <v>0.98</v>
      </c>
      <c r="G7" s="335" t="s">
        <v>808</v>
      </c>
      <c r="H7" s="363"/>
      <c r="I7" s="190">
        <f t="shared" si="0"/>
        <v>0</v>
      </c>
      <c r="J7" s="330" t="s">
        <v>808</v>
      </c>
    </row>
    <row r="8" spans="1:16" ht="24" customHeight="1" x14ac:dyDescent="0.3">
      <c r="A8" s="477" t="s">
        <v>816</v>
      </c>
      <c r="B8" s="477" t="s">
        <v>817</v>
      </c>
      <c r="C8" s="480">
        <v>38.630000000000003</v>
      </c>
      <c r="D8" s="483">
        <v>412</v>
      </c>
      <c r="E8" s="486">
        <v>3</v>
      </c>
      <c r="F8" s="489">
        <v>2.82</v>
      </c>
      <c r="G8" s="336">
        <v>0.1</v>
      </c>
      <c r="H8" s="363"/>
      <c r="I8" s="190">
        <f t="shared" si="0"/>
        <v>0</v>
      </c>
      <c r="J8" s="330" t="s">
        <v>818</v>
      </c>
    </row>
    <row r="9" spans="1:16" ht="24" customHeight="1" x14ac:dyDescent="0.3">
      <c r="A9" s="478"/>
      <c r="B9" s="478"/>
      <c r="C9" s="481"/>
      <c r="D9" s="484"/>
      <c r="E9" s="487"/>
      <c r="F9" s="490"/>
      <c r="G9" s="336">
        <v>0.15</v>
      </c>
      <c r="H9" s="363"/>
      <c r="I9" s="190">
        <f t="shared" si="0"/>
        <v>0</v>
      </c>
      <c r="J9" s="330" t="s">
        <v>811</v>
      </c>
    </row>
    <row r="10" spans="1:16" ht="24" customHeight="1" x14ac:dyDescent="0.3">
      <c r="A10" s="479"/>
      <c r="B10" s="479"/>
      <c r="C10" s="482"/>
      <c r="D10" s="485"/>
      <c r="E10" s="488"/>
      <c r="F10" s="491"/>
      <c r="G10" s="336">
        <v>0.25</v>
      </c>
      <c r="H10" s="363"/>
      <c r="I10" s="190">
        <f t="shared" si="0"/>
        <v>0</v>
      </c>
      <c r="J10" s="330" t="s">
        <v>819</v>
      </c>
    </row>
    <row r="11" spans="1:16" ht="24" customHeight="1" x14ac:dyDescent="0.3">
      <c r="A11" s="329" t="s">
        <v>820</v>
      </c>
      <c r="B11" s="329" t="s">
        <v>821</v>
      </c>
      <c r="C11" s="186">
        <v>15.63</v>
      </c>
      <c r="D11" s="141">
        <v>250</v>
      </c>
      <c r="E11" s="187">
        <v>1</v>
      </c>
      <c r="F11" s="330">
        <v>1.7</v>
      </c>
      <c r="G11" s="330" t="s">
        <v>808</v>
      </c>
      <c r="H11" s="364"/>
      <c r="I11" s="190">
        <f t="shared" si="0"/>
        <v>0</v>
      </c>
      <c r="J11" s="187" t="s">
        <v>808</v>
      </c>
      <c r="P11" s="140"/>
    </row>
    <row r="12" spans="1:16" ht="24" customHeight="1" x14ac:dyDescent="0.3">
      <c r="A12" s="329" t="s">
        <v>822</v>
      </c>
      <c r="B12" s="329" t="s">
        <v>823</v>
      </c>
      <c r="C12" s="186">
        <v>15.75</v>
      </c>
      <c r="D12" s="141">
        <v>84</v>
      </c>
      <c r="E12" s="187">
        <v>3</v>
      </c>
      <c r="F12" s="330">
        <v>1.1499999999999999</v>
      </c>
      <c r="G12" s="330">
        <v>0.38</v>
      </c>
      <c r="H12" s="363"/>
      <c r="I12" s="190">
        <f t="shared" si="0"/>
        <v>0</v>
      </c>
      <c r="J12" s="330" t="s">
        <v>811</v>
      </c>
    </row>
    <row r="13" spans="1:16" ht="24" customHeight="1" x14ac:dyDescent="0.3">
      <c r="A13" s="329" t="s">
        <v>824</v>
      </c>
      <c r="B13" s="329" t="s">
        <v>825</v>
      </c>
      <c r="C13" s="186">
        <v>39.799999999999997</v>
      </c>
      <c r="D13" s="141">
        <v>420</v>
      </c>
      <c r="E13" s="187">
        <v>3</v>
      </c>
      <c r="F13" s="330">
        <v>3.59</v>
      </c>
      <c r="G13" s="330">
        <v>0.15</v>
      </c>
      <c r="H13" s="363"/>
      <c r="I13" s="190">
        <f t="shared" si="0"/>
        <v>0</v>
      </c>
      <c r="J13" s="330" t="s">
        <v>811</v>
      </c>
    </row>
    <row r="14" spans="1:16" ht="24" customHeight="1" x14ac:dyDescent="0.3">
      <c r="A14" s="329" t="s">
        <v>417</v>
      </c>
      <c r="B14" s="329" t="s">
        <v>417</v>
      </c>
      <c r="C14" s="186" t="s">
        <v>417</v>
      </c>
      <c r="D14" s="141" t="s">
        <v>417</v>
      </c>
      <c r="E14" s="187" t="s">
        <v>417</v>
      </c>
      <c r="F14" s="330" t="s">
        <v>417</v>
      </c>
      <c r="G14" s="330" t="s">
        <v>417</v>
      </c>
      <c r="H14" s="365" t="s">
        <v>417</v>
      </c>
      <c r="I14" s="142">
        <f>SUM(I4:I13)</f>
        <v>0</v>
      </c>
      <c r="J14" s="330" t="s">
        <v>417</v>
      </c>
    </row>
    <row r="15" spans="1:16" s="343" customFormat="1" x14ac:dyDescent="0.3">
      <c r="A15" s="337" t="s">
        <v>417</v>
      </c>
      <c r="B15" s="337" t="s">
        <v>417</v>
      </c>
      <c r="C15" s="338" t="s">
        <v>417</v>
      </c>
      <c r="D15" s="339" t="s">
        <v>417</v>
      </c>
      <c r="E15" s="340" t="s">
        <v>417</v>
      </c>
      <c r="F15" s="341" t="s">
        <v>417</v>
      </c>
      <c r="G15" s="341" t="s">
        <v>826</v>
      </c>
      <c r="H15" s="366" t="s">
        <v>827</v>
      </c>
      <c r="I15" s="342"/>
      <c r="J15" s="341" t="s">
        <v>417</v>
      </c>
    </row>
  </sheetData>
  <sheetProtection algorithmName="SHA-512" hashValue="QzhrgV7eGd/CnEqX/OgntJO/XRxwG1nIqNLrZXT0598MMIxbkdk0Zma46vE4ner/yydL7Uuks1xSKMbGEIjznQ==" saltValue="d9tfM6rHLz3J62EaGzt0cQ==" spinCount="100000" sheet="1" objects="1" scenarios="1"/>
  <mergeCells count="7">
    <mergeCell ref="D1:F1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9602-815C-4726-AB52-25C5640B1714}">
  <dimension ref="A1:P14"/>
  <sheetViews>
    <sheetView workbookViewId="0">
      <selection activeCell="I1" sqref="I1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1124</v>
      </c>
      <c r="C1" s="114" t="s">
        <v>100</v>
      </c>
      <c r="D1" s="472" t="s">
        <v>1125</v>
      </c>
      <c r="E1" s="472"/>
      <c r="F1" s="472"/>
      <c r="H1" s="114" t="s">
        <v>102</v>
      </c>
      <c r="I1" s="143">
        <v>100103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322">
        <v>13440</v>
      </c>
      <c r="B4" s="323" t="s">
        <v>1126</v>
      </c>
      <c r="C4" s="214">
        <v>20</v>
      </c>
      <c r="D4" s="127">
        <v>78</v>
      </c>
      <c r="E4" s="134">
        <v>4.0999999999999996</v>
      </c>
      <c r="F4" s="182">
        <v>19.73</v>
      </c>
      <c r="G4" s="183">
        <v>0.25290000000000001</v>
      </c>
      <c r="H4" s="248"/>
      <c r="I4" s="182">
        <f>F4*H4</f>
        <v>0</v>
      </c>
      <c r="J4" s="135" t="s">
        <v>902</v>
      </c>
    </row>
    <row r="5" spans="1:16" ht="24" customHeight="1" x14ac:dyDescent="0.3">
      <c r="A5" s="322">
        <v>91402</v>
      </c>
      <c r="B5" s="324" t="s">
        <v>1127</v>
      </c>
      <c r="C5" s="214">
        <v>20</v>
      </c>
      <c r="D5" s="127">
        <v>123</v>
      </c>
      <c r="E5" s="134">
        <v>2.6</v>
      </c>
      <c r="F5" s="194">
        <v>35.770000000000003</v>
      </c>
      <c r="G5" s="325">
        <v>0.2908</v>
      </c>
      <c r="H5" s="248"/>
      <c r="I5" s="182">
        <f t="shared" ref="I5:I13" si="0">F5*H5</f>
        <v>0</v>
      </c>
      <c r="J5" s="204" t="s">
        <v>1128</v>
      </c>
    </row>
    <row r="6" spans="1:16" ht="24" customHeight="1" x14ac:dyDescent="0.3">
      <c r="A6" s="322">
        <v>23415</v>
      </c>
      <c r="B6" s="326" t="s">
        <v>1129</v>
      </c>
      <c r="C6" s="214">
        <v>20</v>
      </c>
      <c r="D6" s="127">
        <v>78</v>
      </c>
      <c r="E6" s="134">
        <v>4.13</v>
      </c>
      <c r="F6" s="190">
        <v>19.73</v>
      </c>
      <c r="G6" s="191">
        <v>0.25290000000000001</v>
      </c>
      <c r="H6" s="249"/>
      <c r="I6" s="190">
        <f t="shared" si="0"/>
        <v>0</v>
      </c>
      <c r="J6" s="204" t="s">
        <v>902</v>
      </c>
    </row>
    <row r="7" spans="1:16" ht="24" customHeight="1" x14ac:dyDescent="0.3">
      <c r="A7" s="322">
        <v>43424</v>
      </c>
      <c r="B7" s="326" t="s">
        <v>1130</v>
      </c>
      <c r="C7" s="214">
        <v>20</v>
      </c>
      <c r="D7" s="127">
        <v>80</v>
      </c>
      <c r="E7" s="134">
        <v>3.94</v>
      </c>
      <c r="F7" s="190">
        <v>19.73</v>
      </c>
      <c r="G7" s="191">
        <v>0.24660000000000001</v>
      </c>
      <c r="H7" s="249"/>
      <c r="I7" s="190">
        <f t="shared" si="0"/>
        <v>0</v>
      </c>
      <c r="J7" s="204" t="s">
        <v>902</v>
      </c>
    </row>
    <row r="8" spans="1:16" ht="24" customHeight="1" x14ac:dyDescent="0.3">
      <c r="A8" s="322">
        <v>13410</v>
      </c>
      <c r="B8" s="326" t="s">
        <v>1131</v>
      </c>
      <c r="C8" s="214">
        <v>20</v>
      </c>
      <c r="D8" s="127">
        <v>78</v>
      </c>
      <c r="E8" s="134">
        <v>4.18</v>
      </c>
      <c r="F8" s="190">
        <v>19.73</v>
      </c>
      <c r="G8" s="191">
        <v>0.25290000000000001</v>
      </c>
      <c r="H8" s="249"/>
      <c r="I8" s="190">
        <f t="shared" si="0"/>
        <v>0</v>
      </c>
      <c r="J8" s="204" t="s">
        <v>902</v>
      </c>
    </row>
    <row r="9" spans="1:16" ht="24" customHeight="1" x14ac:dyDescent="0.3">
      <c r="A9" s="322">
        <v>23404</v>
      </c>
      <c r="B9" s="326" t="s">
        <v>1132</v>
      </c>
      <c r="C9" s="214">
        <v>20</v>
      </c>
      <c r="D9" s="127">
        <v>78</v>
      </c>
      <c r="E9" s="134">
        <v>4.2</v>
      </c>
      <c r="F9" s="190">
        <v>19.73</v>
      </c>
      <c r="G9" s="191">
        <v>0.25290000000000001</v>
      </c>
      <c r="H9" s="249"/>
      <c r="I9" s="190">
        <f t="shared" si="0"/>
        <v>0</v>
      </c>
      <c r="J9" s="204" t="s">
        <v>902</v>
      </c>
    </row>
    <row r="10" spans="1:16" ht="24" customHeight="1" x14ac:dyDescent="0.3">
      <c r="A10" s="322">
        <v>13443</v>
      </c>
      <c r="B10" s="323" t="s">
        <v>1133</v>
      </c>
      <c r="C10" s="214">
        <v>20</v>
      </c>
      <c r="D10" s="127">
        <v>78</v>
      </c>
      <c r="E10" s="134">
        <v>4.16</v>
      </c>
      <c r="F10" s="190">
        <v>19.73</v>
      </c>
      <c r="G10" s="191">
        <v>0.25290000000000001</v>
      </c>
      <c r="H10" s="249"/>
      <c r="I10" s="190">
        <f t="shared" si="0"/>
        <v>0</v>
      </c>
      <c r="J10" s="204" t="s">
        <v>902</v>
      </c>
    </row>
    <row r="11" spans="1:16" ht="24" customHeight="1" x14ac:dyDescent="0.3">
      <c r="A11" s="322">
        <v>54487</v>
      </c>
      <c r="B11" s="324" t="s">
        <v>1134</v>
      </c>
      <c r="C11" s="214">
        <v>20</v>
      </c>
      <c r="D11" s="127">
        <v>76</v>
      </c>
      <c r="E11" s="134">
        <v>4.2</v>
      </c>
      <c r="F11" s="190">
        <v>19.73</v>
      </c>
      <c r="G11" s="191">
        <v>0.2596</v>
      </c>
      <c r="H11" s="249"/>
      <c r="I11" s="190">
        <f t="shared" si="0"/>
        <v>0</v>
      </c>
      <c r="J11" s="204" t="s">
        <v>902</v>
      </c>
      <c r="P11" s="140"/>
    </row>
    <row r="12" spans="1:16" ht="24" customHeight="1" x14ac:dyDescent="0.3">
      <c r="A12" s="322">
        <v>54485</v>
      </c>
      <c r="B12" s="324" t="s">
        <v>1135</v>
      </c>
      <c r="C12" s="214">
        <v>20</v>
      </c>
      <c r="D12" s="127">
        <v>76</v>
      </c>
      <c r="E12" s="134">
        <v>4.2300000000000004</v>
      </c>
      <c r="F12" s="190">
        <v>19.73</v>
      </c>
      <c r="G12" s="191">
        <v>0.2596</v>
      </c>
      <c r="H12" s="249"/>
      <c r="I12" s="190">
        <f t="shared" si="0"/>
        <v>0</v>
      </c>
      <c r="J12" s="204" t="s">
        <v>902</v>
      </c>
    </row>
    <row r="13" spans="1:16" ht="24" customHeight="1" x14ac:dyDescent="0.3">
      <c r="A13" s="322">
        <v>54486</v>
      </c>
      <c r="B13" s="324" t="s">
        <v>1136</v>
      </c>
      <c r="C13" s="214">
        <v>20</v>
      </c>
      <c r="D13" s="127">
        <v>78</v>
      </c>
      <c r="E13" s="134">
        <v>4.1900000000000004</v>
      </c>
      <c r="F13" s="190">
        <v>19.73</v>
      </c>
      <c r="G13" s="191">
        <v>0.25290000000000001</v>
      </c>
      <c r="H13" s="249"/>
      <c r="I13" s="190">
        <f t="shared" si="0"/>
        <v>0</v>
      </c>
      <c r="J13" s="204" t="s">
        <v>902</v>
      </c>
    </row>
    <row r="14" spans="1:16" ht="24" customHeight="1" x14ac:dyDescent="0.3">
      <c r="A14" s="322"/>
      <c r="B14" s="324"/>
      <c r="C14" s="214"/>
      <c r="D14" s="127"/>
      <c r="E14" s="134"/>
      <c r="F14" s="194"/>
      <c r="G14" s="325"/>
      <c r="H14" s="74"/>
      <c r="I14" s="142">
        <f>SUM(I4:I13)</f>
        <v>0</v>
      </c>
      <c r="J14" s="121" t="s">
        <v>138</v>
      </c>
    </row>
  </sheetData>
  <sheetProtection algorithmName="SHA-512" hashValue="P03nNhUDUsvtud18+7mRamzPu/fjeDFLNeyu5EroWvHL790wI06syUu3x1WmJIm/o/0rmAcLDxuQKqgsBluGGA==" saltValue="lGVYT6O9RzdteQ3l9UZkMA==" spinCount="100000" sheet="1" objects="1" scenarios="1"/>
  <mergeCells count="1">
    <mergeCell ref="D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6D90-8558-460C-A1CE-99C2193425F0}">
  <dimension ref="A1:J9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229" customWidth="1"/>
    <col min="2" max="2" width="45.44140625" style="229" customWidth="1"/>
    <col min="3" max="6" width="11.88671875" style="229" customWidth="1"/>
    <col min="7" max="7" width="11.88671875" style="230" customWidth="1"/>
    <col min="8" max="8" width="14.5546875" style="251" customWidth="1"/>
    <col min="9" max="9" width="14.6640625" style="230" customWidth="1"/>
    <col min="10" max="10" width="25" style="117" customWidth="1"/>
    <col min="11" max="16384" width="9.109375" style="229"/>
  </cols>
  <sheetData>
    <row r="1" spans="1:10" x14ac:dyDescent="0.3">
      <c r="A1" s="112" t="s">
        <v>98</v>
      </c>
      <c r="B1" s="228" t="s">
        <v>289</v>
      </c>
      <c r="C1" s="229" t="s">
        <v>100</v>
      </c>
      <c r="D1" s="473" t="s">
        <v>299</v>
      </c>
      <c r="E1" s="473"/>
      <c r="F1" s="473"/>
      <c r="H1" s="229" t="s">
        <v>102</v>
      </c>
      <c r="I1" s="70">
        <v>110242</v>
      </c>
    </row>
    <row r="2" spans="1:10" x14ac:dyDescent="0.3">
      <c r="A2" s="197" t="s">
        <v>103</v>
      </c>
      <c r="B2" s="231"/>
      <c r="C2" s="231"/>
      <c r="D2" s="231"/>
      <c r="E2" s="231"/>
      <c r="F2" s="231"/>
      <c r="G2" s="232"/>
      <c r="H2" s="231"/>
      <c r="I2" s="232"/>
      <c r="J2" s="121"/>
    </row>
    <row r="3" spans="1:10" s="233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9.4" thickTop="1" x14ac:dyDescent="0.3">
      <c r="A4" s="177">
        <v>1621</v>
      </c>
      <c r="B4" s="178" t="s">
        <v>300</v>
      </c>
      <c r="C4" s="179">
        <f>(D4*E4)/16</f>
        <v>15.75</v>
      </c>
      <c r="D4" s="234">
        <v>126</v>
      </c>
      <c r="E4" s="235">
        <v>2</v>
      </c>
      <c r="F4" s="182">
        <v>14.15</v>
      </c>
      <c r="G4" s="72">
        <f>F4/D4</f>
        <v>0.11230158730158731</v>
      </c>
      <c r="H4" s="248"/>
      <c r="I4" s="182">
        <f>F4*H4</f>
        <v>0</v>
      </c>
      <c r="J4" s="198" t="s">
        <v>301</v>
      </c>
    </row>
    <row r="5" spans="1:10" ht="28.8" x14ac:dyDescent="0.3">
      <c r="A5" s="141">
        <v>1622</v>
      </c>
      <c r="B5" s="185" t="s">
        <v>302</v>
      </c>
      <c r="C5" s="186">
        <f t="shared" ref="C5:C8" si="0">(D5*E5)/16</f>
        <v>16.38</v>
      </c>
      <c r="D5" s="236">
        <v>126</v>
      </c>
      <c r="E5" s="237">
        <v>2.08</v>
      </c>
      <c r="F5" s="182">
        <v>14.15</v>
      </c>
      <c r="G5" s="72">
        <f t="shared" ref="G5:G8" si="1">F5/D5</f>
        <v>0.11230158730158731</v>
      </c>
      <c r="H5" s="248"/>
      <c r="I5" s="182">
        <f t="shared" ref="I5:I8" si="2">F5*H5</f>
        <v>0</v>
      </c>
      <c r="J5" s="199" t="s">
        <v>301</v>
      </c>
    </row>
    <row r="6" spans="1:10" ht="28.8" x14ac:dyDescent="0.3">
      <c r="A6" s="141">
        <v>6604</v>
      </c>
      <c r="B6" s="185" t="s">
        <v>303</v>
      </c>
      <c r="C6" s="186">
        <f t="shared" si="0"/>
        <v>19.5</v>
      </c>
      <c r="D6" s="236">
        <v>96</v>
      </c>
      <c r="E6" s="237">
        <v>3.25</v>
      </c>
      <c r="F6" s="190">
        <v>3.9</v>
      </c>
      <c r="G6" s="73">
        <f t="shared" si="1"/>
        <v>4.0625000000000001E-2</v>
      </c>
      <c r="H6" s="249"/>
      <c r="I6" s="190">
        <f t="shared" si="2"/>
        <v>0</v>
      </c>
      <c r="J6" s="199" t="s">
        <v>304</v>
      </c>
    </row>
    <row r="7" spans="1:10" ht="28.8" x14ac:dyDescent="0.3">
      <c r="A7" s="141">
        <v>6648</v>
      </c>
      <c r="B7" s="185" t="s">
        <v>305</v>
      </c>
      <c r="C7" s="186">
        <f t="shared" si="0"/>
        <v>23</v>
      </c>
      <c r="D7" s="236">
        <v>80</v>
      </c>
      <c r="E7" s="237">
        <v>4.5999999999999996</v>
      </c>
      <c r="F7" s="190">
        <v>6.5</v>
      </c>
      <c r="G7" s="73">
        <f t="shared" si="1"/>
        <v>8.1250000000000003E-2</v>
      </c>
      <c r="H7" s="249"/>
      <c r="I7" s="190">
        <f t="shared" si="2"/>
        <v>0</v>
      </c>
      <c r="J7" s="199" t="s">
        <v>292</v>
      </c>
    </row>
    <row r="8" spans="1:10" ht="28.8" x14ac:dyDescent="0.3">
      <c r="A8" s="141">
        <v>6671</v>
      </c>
      <c r="B8" s="185" t="s">
        <v>306</v>
      </c>
      <c r="C8" s="186">
        <f t="shared" si="0"/>
        <v>30.375</v>
      </c>
      <c r="D8" s="236">
        <v>108</v>
      </c>
      <c r="E8" s="237">
        <v>4.5</v>
      </c>
      <c r="F8" s="190">
        <v>17.54</v>
      </c>
      <c r="G8" s="73">
        <f t="shared" si="1"/>
        <v>0.16240740740740739</v>
      </c>
      <c r="H8" s="249"/>
      <c r="I8" s="190">
        <f t="shared" si="2"/>
        <v>0</v>
      </c>
      <c r="J8" s="199" t="s">
        <v>292</v>
      </c>
    </row>
    <row r="9" spans="1:10" ht="24.6" customHeight="1" x14ac:dyDescent="0.3">
      <c r="A9" s="231"/>
      <c r="B9" s="231"/>
      <c r="C9" s="231"/>
      <c r="D9" s="231"/>
      <c r="E9" s="231"/>
      <c r="F9" s="231"/>
      <c r="G9" s="232"/>
      <c r="H9" s="252"/>
      <c r="I9" s="238">
        <f>SUM(I4:I8)</f>
        <v>0</v>
      </c>
      <c r="J9" s="121" t="s">
        <v>138</v>
      </c>
    </row>
  </sheetData>
  <sheetProtection algorithmName="SHA-512" hashValue="LtI75dUJgy2pnPD2AhJrinFM2UI03ltZlRmC9sbFnJRluIFnUu7BqaYFQ15FV/LKx+LMt8JJexltRaqH11SSrw==" saltValue="kmorDhO5gZGdL/oYAHMLvg==" spinCount="100000" sheet="1" objects="1" scenarios="1"/>
  <mergeCells count="1">
    <mergeCell ref="D1:F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0891-342E-4EA6-A7D2-C1F43D47099D}">
  <dimension ref="A1:P14"/>
  <sheetViews>
    <sheetView workbookViewId="0">
      <selection activeCell="I4" sqref="I4:I1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971</v>
      </c>
      <c r="C1" s="114" t="s">
        <v>100</v>
      </c>
      <c r="D1" s="472" t="s">
        <v>972</v>
      </c>
      <c r="E1" s="472"/>
      <c r="F1" s="472"/>
      <c r="H1" s="114" t="s">
        <v>102</v>
      </c>
      <c r="I1" s="116">
        <v>100912</v>
      </c>
    </row>
    <row r="2" spans="1:16" x14ac:dyDescent="0.3">
      <c r="A2" s="118" t="s">
        <v>603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260">
        <v>14006</v>
      </c>
      <c r="B4" s="261" t="s">
        <v>973</v>
      </c>
      <c r="C4" s="317">
        <v>19.13</v>
      </c>
      <c r="D4" s="318">
        <v>144</v>
      </c>
      <c r="E4" s="318">
        <v>2.125</v>
      </c>
      <c r="F4" s="182">
        <v>0.2054</v>
      </c>
      <c r="G4" s="183">
        <v>2.15</v>
      </c>
      <c r="H4" s="248"/>
      <c r="I4" s="182">
        <f>F4*H4</f>
        <v>0</v>
      </c>
      <c r="J4" s="198"/>
    </row>
    <row r="5" spans="1:16" ht="24" customHeight="1" thickBot="1" x14ac:dyDescent="0.35">
      <c r="A5" s="127">
        <v>14839</v>
      </c>
      <c r="B5" s="192" t="s">
        <v>974</v>
      </c>
      <c r="C5" s="319">
        <v>12.86</v>
      </c>
      <c r="D5" s="320">
        <v>84</v>
      </c>
      <c r="E5" s="320">
        <v>2.4500000000000002</v>
      </c>
      <c r="F5" s="182">
        <v>0.2054</v>
      </c>
      <c r="G5" s="183">
        <v>1.1499999999999999</v>
      </c>
      <c r="H5" s="248"/>
      <c r="I5" s="182">
        <f t="shared" ref="I5:I13" si="0">F5*H5</f>
        <v>0</v>
      </c>
      <c r="J5" s="199"/>
    </row>
    <row r="6" spans="1:16" ht="24" customHeight="1" thickTop="1" thickBot="1" x14ac:dyDescent="0.35">
      <c r="A6" s="127">
        <v>13918</v>
      </c>
      <c r="B6" s="261" t="s">
        <v>975</v>
      </c>
      <c r="C6" s="319">
        <v>25</v>
      </c>
      <c r="D6" s="320">
        <v>160</v>
      </c>
      <c r="E6" s="320">
        <v>2.5</v>
      </c>
      <c r="F6" s="182">
        <v>0.2054</v>
      </c>
      <c r="G6" s="191">
        <v>2.37</v>
      </c>
      <c r="H6" s="249"/>
      <c r="I6" s="190">
        <f t="shared" si="0"/>
        <v>0</v>
      </c>
      <c r="J6" s="199"/>
    </row>
    <row r="7" spans="1:16" ht="24" customHeight="1" thickTop="1" thickBot="1" x14ac:dyDescent="0.35">
      <c r="A7" s="127">
        <v>13862</v>
      </c>
      <c r="B7" s="321" t="s">
        <v>976</v>
      </c>
      <c r="C7" s="186">
        <v>17.329999999999998</v>
      </c>
      <c r="D7" s="141">
        <v>126</v>
      </c>
      <c r="E7" s="318">
        <v>2.2000000000000002</v>
      </c>
      <c r="F7" s="182">
        <v>0.2054</v>
      </c>
      <c r="G7" s="191">
        <v>0.89</v>
      </c>
      <c r="H7" s="249"/>
      <c r="I7" s="190">
        <f t="shared" si="0"/>
        <v>0</v>
      </c>
      <c r="J7" s="199"/>
    </row>
    <row r="8" spans="1:16" ht="24" customHeight="1" thickTop="1" x14ac:dyDescent="0.3">
      <c r="A8" s="127">
        <v>2725</v>
      </c>
      <c r="B8" s="261" t="s">
        <v>977</v>
      </c>
      <c r="C8" s="186">
        <v>9.84</v>
      </c>
      <c r="D8" s="141">
        <v>128</v>
      </c>
      <c r="E8" s="318">
        <v>1.23</v>
      </c>
      <c r="F8" s="182">
        <v>0.2054</v>
      </c>
      <c r="G8" s="191">
        <v>0.89</v>
      </c>
      <c r="H8" s="249"/>
      <c r="I8" s="190">
        <f t="shared" si="0"/>
        <v>0</v>
      </c>
      <c r="J8" s="199"/>
    </row>
    <row r="9" spans="1:16" ht="24" customHeight="1" x14ac:dyDescent="0.3">
      <c r="A9" s="141">
        <v>14010</v>
      </c>
      <c r="B9" s="185" t="s">
        <v>978</v>
      </c>
      <c r="C9" s="186">
        <v>26.4</v>
      </c>
      <c r="D9" s="141">
        <v>192</v>
      </c>
      <c r="E9" s="320">
        <v>2.2000000000000002</v>
      </c>
      <c r="F9" s="182">
        <v>0.2054</v>
      </c>
      <c r="G9" s="191">
        <v>3.08</v>
      </c>
      <c r="H9" s="249"/>
      <c r="I9" s="190">
        <f t="shared" si="0"/>
        <v>0</v>
      </c>
      <c r="J9" s="199"/>
    </row>
    <row r="10" spans="1:16" ht="24" customHeight="1" x14ac:dyDescent="0.3">
      <c r="A10" s="141">
        <v>12194</v>
      </c>
      <c r="B10" s="185" t="s">
        <v>979</v>
      </c>
      <c r="C10" s="186">
        <v>18.75</v>
      </c>
      <c r="D10" s="187">
        <v>250</v>
      </c>
      <c r="E10" s="188">
        <v>1.2</v>
      </c>
      <c r="F10" s="190">
        <v>0.2054</v>
      </c>
      <c r="G10" s="191">
        <v>1.91</v>
      </c>
      <c r="H10" s="249"/>
      <c r="I10" s="190">
        <f t="shared" si="0"/>
        <v>0</v>
      </c>
      <c r="J10" s="199"/>
    </row>
    <row r="11" spans="1:16" ht="24" customHeight="1" x14ac:dyDescent="0.3">
      <c r="A11" s="141">
        <v>16387</v>
      </c>
      <c r="B11" s="185" t="s">
        <v>980</v>
      </c>
      <c r="C11" s="186">
        <v>33</v>
      </c>
      <c r="D11" s="187">
        <v>96</v>
      </c>
      <c r="E11" s="188">
        <v>5.5</v>
      </c>
      <c r="F11" s="190">
        <v>0.2054</v>
      </c>
      <c r="G11" s="191">
        <v>3.43</v>
      </c>
      <c r="H11" s="249"/>
      <c r="I11" s="190">
        <f t="shared" si="0"/>
        <v>0</v>
      </c>
      <c r="J11" s="199"/>
      <c r="P11" s="140"/>
    </row>
    <row r="12" spans="1:16" ht="24" customHeight="1" x14ac:dyDescent="0.3">
      <c r="A12" s="141">
        <v>19402</v>
      </c>
      <c r="B12" s="185" t="s">
        <v>981</v>
      </c>
      <c r="C12" s="186">
        <v>12.21</v>
      </c>
      <c r="D12" s="187">
        <v>126</v>
      </c>
      <c r="E12" s="188">
        <v>1.55</v>
      </c>
      <c r="F12" s="190">
        <v>0.2054</v>
      </c>
      <c r="G12" s="191">
        <v>1.01</v>
      </c>
      <c r="H12" s="249"/>
      <c r="I12" s="190">
        <f t="shared" si="0"/>
        <v>0</v>
      </c>
      <c r="J12" s="199"/>
    </row>
    <row r="13" spans="1:16" ht="24" customHeight="1" x14ac:dyDescent="0.3">
      <c r="A13" s="141">
        <v>3593</v>
      </c>
      <c r="B13" s="185" t="s">
        <v>982</v>
      </c>
      <c r="C13" s="186">
        <v>12.75</v>
      </c>
      <c r="D13" s="187">
        <v>120</v>
      </c>
      <c r="E13" s="188">
        <v>1.7</v>
      </c>
      <c r="F13" s="190">
        <v>0.2054</v>
      </c>
      <c r="G13" s="191">
        <v>0.81</v>
      </c>
      <c r="H13" s="249"/>
      <c r="I13" s="190">
        <f t="shared" si="0"/>
        <v>0</v>
      </c>
      <c r="J13" s="199"/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DFt0tWb6dsmymMqVFx5g2ne70mlkioznPiTPvjQxHpXees9ueoFJTcVYHnwjXae5E4l3EdQ98pEQ2MPgy23Ulg==" saltValue="qxux4Tzj6HrizuwEmk9W1g==" spinCount="100000" sheet="1" objects="1" scenarios="1"/>
  <mergeCells count="1">
    <mergeCell ref="D1:F1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13BB-6357-4A95-BC77-97BA9605988E}">
  <dimension ref="A1:J10"/>
  <sheetViews>
    <sheetView workbookViewId="0">
      <selection activeCell="I4" sqref="I4:I9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971</v>
      </c>
      <c r="C1" s="114" t="s">
        <v>100</v>
      </c>
      <c r="D1" s="472" t="s">
        <v>983</v>
      </c>
      <c r="E1" s="472"/>
      <c r="F1" s="472"/>
      <c r="H1" s="114" t="s">
        <v>102</v>
      </c>
      <c r="I1" s="116">
        <v>110244</v>
      </c>
    </row>
    <row r="2" spans="1:10" x14ac:dyDescent="0.3">
      <c r="A2" s="118" t="s">
        <v>603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260">
        <v>16845</v>
      </c>
      <c r="B4" s="261" t="s">
        <v>984</v>
      </c>
      <c r="C4" s="317">
        <v>18</v>
      </c>
      <c r="D4" s="318">
        <v>64</v>
      </c>
      <c r="E4" s="318">
        <v>4.5</v>
      </c>
      <c r="F4" s="182">
        <v>1.8467</v>
      </c>
      <c r="G4" s="183">
        <v>17.600000000000001</v>
      </c>
      <c r="H4" s="248"/>
      <c r="I4" s="182">
        <f>F4*H4</f>
        <v>0</v>
      </c>
      <c r="J4" s="198" t="s">
        <v>985</v>
      </c>
    </row>
    <row r="5" spans="1:10" ht="24" customHeight="1" thickBot="1" x14ac:dyDescent="0.35">
      <c r="A5" s="127">
        <v>65215</v>
      </c>
      <c r="B5" s="192" t="s">
        <v>986</v>
      </c>
      <c r="C5" s="319">
        <v>12</v>
      </c>
      <c r="D5" s="320">
        <v>60</v>
      </c>
      <c r="E5" s="320">
        <v>3.2</v>
      </c>
      <c r="F5" s="182">
        <v>1.8467</v>
      </c>
      <c r="G5" s="183">
        <v>8.86</v>
      </c>
      <c r="H5" s="248"/>
      <c r="I5" s="182">
        <f t="shared" ref="I5:I9" si="0">F5*H5</f>
        <v>0</v>
      </c>
      <c r="J5" s="199" t="s">
        <v>987</v>
      </c>
    </row>
    <row r="6" spans="1:10" ht="24" customHeight="1" thickTop="1" thickBot="1" x14ac:dyDescent="0.35">
      <c r="A6" s="127">
        <v>65219</v>
      </c>
      <c r="B6" s="261" t="s">
        <v>988</v>
      </c>
      <c r="C6" s="319">
        <v>24</v>
      </c>
      <c r="D6" s="320">
        <v>85</v>
      </c>
      <c r="E6" s="320">
        <v>4.5</v>
      </c>
      <c r="F6" s="190">
        <v>1.8467</v>
      </c>
      <c r="G6" s="191">
        <v>19.96</v>
      </c>
      <c r="H6" s="249"/>
      <c r="I6" s="190">
        <f t="shared" si="0"/>
        <v>0</v>
      </c>
      <c r="J6" s="199" t="s">
        <v>989</v>
      </c>
    </row>
    <row r="7" spans="1:10" ht="24" customHeight="1" thickTop="1" thickBot="1" x14ac:dyDescent="0.35">
      <c r="A7" s="127">
        <v>65220</v>
      </c>
      <c r="B7" s="261" t="s">
        <v>990</v>
      </c>
      <c r="C7" s="186">
        <v>24</v>
      </c>
      <c r="D7" s="141">
        <v>92</v>
      </c>
      <c r="E7" s="318">
        <v>4.16</v>
      </c>
      <c r="F7" s="190">
        <v>1.8467</v>
      </c>
      <c r="G7" s="191">
        <v>21.94</v>
      </c>
      <c r="H7" s="249"/>
      <c r="I7" s="190">
        <f t="shared" si="0"/>
        <v>0</v>
      </c>
      <c r="J7" s="199" t="s">
        <v>985</v>
      </c>
    </row>
    <row r="8" spans="1:10" ht="24" customHeight="1" thickTop="1" x14ac:dyDescent="0.3">
      <c r="A8" s="127">
        <v>65224</v>
      </c>
      <c r="B8" s="261" t="s">
        <v>991</v>
      </c>
      <c r="C8" s="186">
        <v>25</v>
      </c>
      <c r="D8" s="141">
        <v>69</v>
      </c>
      <c r="E8" s="318">
        <v>5.7849300000000001</v>
      </c>
      <c r="F8" s="190">
        <v>1.8467</v>
      </c>
      <c r="G8" s="191">
        <v>17.29</v>
      </c>
      <c r="H8" s="249"/>
      <c r="I8" s="190">
        <f t="shared" si="0"/>
        <v>0</v>
      </c>
      <c r="J8" s="199" t="s">
        <v>989</v>
      </c>
    </row>
    <row r="9" spans="1:10" ht="24" customHeight="1" x14ac:dyDescent="0.3">
      <c r="A9" s="141">
        <v>65225</v>
      </c>
      <c r="B9" s="185" t="s">
        <v>992</v>
      </c>
      <c r="C9" s="186">
        <v>25</v>
      </c>
      <c r="D9" s="141">
        <v>73</v>
      </c>
      <c r="E9" s="320">
        <v>5.48</v>
      </c>
      <c r="F9" s="190">
        <v>1.8467</v>
      </c>
      <c r="G9" s="191">
        <v>16.989999999999998</v>
      </c>
      <c r="H9" s="249"/>
      <c r="I9" s="190">
        <f t="shared" si="0"/>
        <v>0</v>
      </c>
      <c r="J9" s="199" t="s">
        <v>993</v>
      </c>
    </row>
    <row r="10" spans="1:10" ht="24" customHeight="1" x14ac:dyDescent="0.3">
      <c r="A10" s="119"/>
      <c r="B10" s="119"/>
      <c r="C10" s="119"/>
      <c r="D10" s="119"/>
      <c r="E10" s="119"/>
      <c r="F10" s="119"/>
      <c r="G10" s="120"/>
      <c r="H10" s="74"/>
      <c r="I10" s="142">
        <f>SUM(I4:I9)</f>
        <v>0</v>
      </c>
      <c r="J10" s="121" t="s">
        <v>138</v>
      </c>
    </row>
  </sheetData>
  <sheetProtection algorithmName="SHA-512" hashValue="uH12IQfPCf+Uh0bKn9izlNz/7QhcPKStDnzed1U5GZQsz6q047RQcDFzS8JfKhxNHpaQGdAzo1zsDNJu7wBg/w==" saltValue="53XEae3Lh5kP889wYcUwtw==" spinCount="100000" sheet="1" objects="1" scenarios="1"/>
  <mergeCells count="1">
    <mergeCell ref="D1:F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EE60-BC9B-4F71-B030-AB7548557C1F}">
  <dimension ref="A1:P14"/>
  <sheetViews>
    <sheetView workbookViewId="0">
      <selection activeCell="F4" sqref="F4 H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1169</v>
      </c>
      <c r="C1" s="114" t="s">
        <v>100</v>
      </c>
      <c r="D1" s="472" t="s">
        <v>1170</v>
      </c>
      <c r="E1" s="472"/>
      <c r="F1" s="472"/>
      <c r="H1" s="114" t="s">
        <v>102</v>
      </c>
      <c r="I1" s="116">
        <v>100022</v>
      </c>
    </row>
    <row r="2" spans="1:16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 t="s">
        <v>1171</v>
      </c>
      <c r="B4" s="178" t="s">
        <v>1172</v>
      </c>
      <c r="C4" s="179">
        <v>26.25</v>
      </c>
      <c r="D4" s="180">
        <v>105</v>
      </c>
      <c r="E4" s="181">
        <v>4</v>
      </c>
      <c r="F4" s="182">
        <v>14.18</v>
      </c>
      <c r="G4" s="183">
        <v>0.13500000000000001</v>
      </c>
      <c r="H4" s="248"/>
      <c r="I4" s="182">
        <f>F4*H4</f>
        <v>0</v>
      </c>
      <c r="J4" s="198" t="s">
        <v>1173</v>
      </c>
    </row>
    <row r="5" spans="1:16" ht="24" customHeight="1" x14ac:dyDescent="0.3">
      <c r="A5" s="141" t="s">
        <v>1174</v>
      </c>
      <c r="B5" s="185" t="s">
        <v>1175</v>
      </c>
      <c r="C5" s="186">
        <v>30.63</v>
      </c>
      <c r="D5" s="187">
        <v>140</v>
      </c>
      <c r="E5" s="188">
        <v>3.5</v>
      </c>
      <c r="F5" s="182">
        <v>4.01</v>
      </c>
      <c r="G5" s="183">
        <v>0.03</v>
      </c>
      <c r="H5" s="248"/>
      <c r="I5" s="182">
        <f t="shared" ref="I5:I13" si="0">F5*H5</f>
        <v>0</v>
      </c>
      <c r="J5" s="199" t="s">
        <v>1176</v>
      </c>
    </row>
    <row r="6" spans="1:16" ht="24" customHeight="1" x14ac:dyDescent="0.3">
      <c r="A6" s="141" t="s">
        <v>1177</v>
      </c>
      <c r="B6" s="185" t="s">
        <v>1178</v>
      </c>
      <c r="C6" s="186">
        <v>26.25</v>
      </c>
      <c r="D6" s="187">
        <v>105</v>
      </c>
      <c r="E6" s="188">
        <v>4</v>
      </c>
      <c r="F6" s="190">
        <v>17.38</v>
      </c>
      <c r="G6" s="191">
        <v>0.16600000000000001</v>
      </c>
      <c r="H6" s="249"/>
      <c r="I6" s="190">
        <f t="shared" si="0"/>
        <v>0</v>
      </c>
      <c r="J6" s="199" t="s">
        <v>1173</v>
      </c>
    </row>
    <row r="7" spans="1:16" ht="24" customHeight="1" x14ac:dyDescent="0.3">
      <c r="A7" s="141" t="s">
        <v>1179</v>
      </c>
      <c r="B7" s="185" t="s">
        <v>1180</v>
      </c>
      <c r="C7" s="186">
        <v>25</v>
      </c>
      <c r="D7" s="187">
        <v>80</v>
      </c>
      <c r="E7" s="188">
        <v>5</v>
      </c>
      <c r="F7" s="190">
        <v>13.89</v>
      </c>
      <c r="G7" s="191">
        <v>0.17399999999999999</v>
      </c>
      <c r="H7" s="249"/>
      <c r="I7" s="190">
        <f t="shared" si="0"/>
        <v>0</v>
      </c>
      <c r="J7" s="199" t="s">
        <v>1173</v>
      </c>
    </row>
    <row r="8" spans="1:16" ht="24" customHeight="1" x14ac:dyDescent="0.3">
      <c r="A8" s="141" t="s">
        <v>1181</v>
      </c>
      <c r="B8" s="185" t="s">
        <v>1182</v>
      </c>
      <c r="C8" s="186">
        <v>24</v>
      </c>
      <c r="D8" s="187">
        <v>80</v>
      </c>
      <c r="E8" s="188">
        <v>4.8</v>
      </c>
      <c r="F8" s="190">
        <v>14.13</v>
      </c>
      <c r="G8" s="191">
        <v>0.17699999999999999</v>
      </c>
      <c r="H8" s="249"/>
      <c r="I8" s="190">
        <f t="shared" si="0"/>
        <v>0</v>
      </c>
      <c r="J8" s="199" t="s">
        <v>1173</v>
      </c>
    </row>
    <row r="9" spans="1:16" ht="24" customHeight="1" x14ac:dyDescent="0.3">
      <c r="A9" s="141" t="s">
        <v>1183</v>
      </c>
      <c r="B9" s="185" t="s">
        <v>1184</v>
      </c>
      <c r="C9" s="186">
        <v>18.899999999999999</v>
      </c>
      <c r="D9" s="187">
        <v>72</v>
      </c>
      <c r="E9" s="188">
        <v>4.2</v>
      </c>
      <c r="F9" s="190">
        <v>5.34</v>
      </c>
      <c r="G9" s="191">
        <v>4.4600000000000001E-2</v>
      </c>
      <c r="H9" s="249"/>
      <c r="I9" s="190">
        <f t="shared" si="0"/>
        <v>0</v>
      </c>
      <c r="J9" s="199" t="s">
        <v>1173</v>
      </c>
    </row>
    <row r="10" spans="1:16" ht="24" customHeight="1" x14ac:dyDescent="0.3">
      <c r="A10" s="141" t="s">
        <v>1185</v>
      </c>
      <c r="B10" s="185" t="s">
        <v>1186</v>
      </c>
      <c r="C10" s="186">
        <v>15</v>
      </c>
      <c r="D10" s="187">
        <v>48</v>
      </c>
      <c r="E10" s="188">
        <v>5</v>
      </c>
      <c r="F10" s="190">
        <v>5.82</v>
      </c>
      <c r="G10" s="191">
        <v>0.121</v>
      </c>
      <c r="H10" s="249"/>
      <c r="I10" s="190">
        <f t="shared" si="0"/>
        <v>0</v>
      </c>
      <c r="J10" s="199" t="s">
        <v>1173</v>
      </c>
    </row>
    <row r="11" spans="1:16" ht="24" customHeight="1" x14ac:dyDescent="0.3">
      <c r="A11" s="141" t="s">
        <v>1187</v>
      </c>
      <c r="B11" s="185" t="s">
        <v>1188</v>
      </c>
      <c r="C11" s="186">
        <v>15</v>
      </c>
      <c r="D11" s="187">
        <v>48</v>
      </c>
      <c r="E11" s="188">
        <v>5</v>
      </c>
      <c r="F11" s="190">
        <v>7.82</v>
      </c>
      <c r="G11" s="191">
        <v>0.16300000000000001</v>
      </c>
      <c r="H11" s="249"/>
      <c r="I11" s="190">
        <f t="shared" si="0"/>
        <v>0</v>
      </c>
      <c r="J11" s="199" t="s">
        <v>1173</v>
      </c>
      <c r="P11" s="140"/>
    </row>
    <row r="12" spans="1:16" ht="24" customHeight="1" x14ac:dyDescent="0.3">
      <c r="A12" s="141" t="s">
        <v>1189</v>
      </c>
      <c r="B12" s="185" t="s">
        <v>1190</v>
      </c>
      <c r="C12" s="186">
        <v>13.5</v>
      </c>
      <c r="D12" s="187">
        <v>48</v>
      </c>
      <c r="E12" s="188">
        <v>4.5</v>
      </c>
      <c r="F12" s="190">
        <v>4.34</v>
      </c>
      <c r="G12" s="191">
        <v>9.4E-2</v>
      </c>
      <c r="H12" s="249"/>
      <c r="I12" s="190">
        <f t="shared" si="0"/>
        <v>0</v>
      </c>
      <c r="J12" s="199" t="s">
        <v>1173</v>
      </c>
    </row>
    <row r="13" spans="1:16" ht="24" customHeight="1" x14ac:dyDescent="0.3">
      <c r="A13" s="141" t="s">
        <v>1191</v>
      </c>
      <c r="B13" s="185" t="s">
        <v>1192</v>
      </c>
      <c r="C13" s="186">
        <v>25</v>
      </c>
      <c r="D13" s="187">
        <v>80</v>
      </c>
      <c r="E13" s="188">
        <v>5</v>
      </c>
      <c r="F13" s="190">
        <v>15.55</v>
      </c>
      <c r="G13" s="191">
        <v>0.1943</v>
      </c>
      <c r="H13" s="249"/>
      <c r="I13" s="190">
        <f t="shared" si="0"/>
        <v>0</v>
      </c>
      <c r="J13" s="199" t="s">
        <v>1173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ZwBrJOQ7lH6oDWQxcwpFIfEg0xl63L6jZbvcVqVJYcalWp22GBAkaIKHBCpUHq1I/N8qTKuBa6oEr54lH1gZNw==" saltValue="B2W6Dkn6gnbBdXGddQsusA==" spinCount="100000" sheet="1" objects="1" scenarios="1"/>
  <mergeCells count="1">
    <mergeCell ref="D1:F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E638-CBD7-4565-83F9-9703E56630E9}">
  <dimension ref="A1:J8"/>
  <sheetViews>
    <sheetView workbookViewId="0">
      <selection activeCell="C12" sqref="C12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994</v>
      </c>
      <c r="C1" s="114" t="s">
        <v>100</v>
      </c>
      <c r="D1" s="472" t="s">
        <v>995</v>
      </c>
      <c r="E1" s="472"/>
      <c r="F1" s="472"/>
      <c r="H1" s="114" t="s">
        <v>102</v>
      </c>
      <c r="I1" s="116">
        <v>100113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69016</v>
      </c>
      <c r="B4" s="178" t="s">
        <v>996</v>
      </c>
      <c r="C4" s="179">
        <v>42</v>
      </c>
      <c r="D4" s="180">
        <v>240</v>
      </c>
      <c r="E4" s="181">
        <v>2.8</v>
      </c>
      <c r="F4" s="182">
        <v>18.27</v>
      </c>
      <c r="G4" s="182">
        <v>7.6124999999999998E-2</v>
      </c>
      <c r="H4" s="248"/>
      <c r="I4" s="182">
        <f>F4*H4</f>
        <v>0</v>
      </c>
      <c r="J4" s="194" t="s">
        <v>141</v>
      </c>
    </row>
    <row r="5" spans="1:10" ht="24" customHeight="1" x14ac:dyDescent="0.3">
      <c r="A5" s="141">
        <v>69017</v>
      </c>
      <c r="B5" s="185" t="s">
        <v>997</v>
      </c>
      <c r="C5" s="186">
        <v>42</v>
      </c>
      <c r="D5" s="187">
        <v>240</v>
      </c>
      <c r="E5" s="188">
        <v>2.8</v>
      </c>
      <c r="F5" s="182">
        <v>18.27</v>
      </c>
      <c r="G5" s="182">
        <v>7.6124999999999998E-2</v>
      </c>
      <c r="H5" s="248"/>
      <c r="I5" s="182">
        <f t="shared" ref="I5:I7" si="0">F5*H5</f>
        <v>0</v>
      </c>
      <c r="J5" s="194" t="s">
        <v>141</v>
      </c>
    </row>
    <row r="6" spans="1:10" ht="24" customHeight="1" x14ac:dyDescent="0.3">
      <c r="A6" s="141">
        <v>69018</v>
      </c>
      <c r="B6" s="185" t="s">
        <v>998</v>
      </c>
      <c r="C6" s="186">
        <v>42</v>
      </c>
      <c r="D6" s="187">
        <v>240</v>
      </c>
      <c r="E6" s="188">
        <v>2.8</v>
      </c>
      <c r="F6" s="190">
        <v>20.39</v>
      </c>
      <c r="G6" s="182">
        <v>8.495833333333333E-2</v>
      </c>
      <c r="H6" s="249"/>
      <c r="I6" s="190">
        <f t="shared" si="0"/>
        <v>0</v>
      </c>
      <c r="J6" s="194" t="s">
        <v>141</v>
      </c>
    </row>
    <row r="7" spans="1:10" ht="24" customHeight="1" x14ac:dyDescent="0.3">
      <c r="A7" s="141">
        <v>69020</v>
      </c>
      <c r="B7" s="185" t="s">
        <v>999</v>
      </c>
      <c r="C7" s="186">
        <v>42</v>
      </c>
      <c r="D7" s="187">
        <v>240</v>
      </c>
      <c r="E7" s="188">
        <v>2.8</v>
      </c>
      <c r="F7" s="190">
        <v>18.27</v>
      </c>
      <c r="G7" s="182">
        <v>7.6124999999999998E-2</v>
      </c>
      <c r="H7" s="249"/>
      <c r="I7" s="190">
        <f t="shared" si="0"/>
        <v>0</v>
      </c>
      <c r="J7" s="194" t="s">
        <v>141</v>
      </c>
    </row>
    <row r="8" spans="1:10" ht="24" customHeight="1" x14ac:dyDescent="0.3">
      <c r="A8" s="119"/>
      <c r="B8" s="119"/>
      <c r="C8" s="119"/>
      <c r="D8" s="119"/>
      <c r="E8" s="119"/>
      <c r="F8" s="119"/>
      <c r="G8" s="120"/>
      <c r="H8" s="74"/>
      <c r="I8" s="142">
        <f>SUM(I4:I7)</f>
        <v>0</v>
      </c>
      <c r="J8" s="121" t="s">
        <v>138</v>
      </c>
    </row>
  </sheetData>
  <sheetProtection algorithmName="SHA-512" hashValue="ViOjnIe52rEXggfLIG7G5uFX6xCrHdcNj9gOjmKjIUpkYr31n6tFaseOqul3YLfVRxiHJqmA0vtNA1gicWGjUA==" saltValue="/O/xcv+acctvnlXB7yaH7w==" spinCount="100000" sheet="1" objects="1" scenarios="1"/>
  <mergeCells count="1">
    <mergeCell ref="D1:F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06C3-22B7-498F-8293-12FFB2D65EAF}">
  <dimension ref="A1:P14"/>
  <sheetViews>
    <sheetView workbookViewId="0">
      <selection activeCell="I4" sqref="I4:I1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994</v>
      </c>
      <c r="C1" s="114" t="s">
        <v>100</v>
      </c>
      <c r="D1" s="472" t="s">
        <v>1000</v>
      </c>
      <c r="E1" s="472"/>
      <c r="F1" s="472"/>
      <c r="H1" s="114" t="s">
        <v>102</v>
      </c>
      <c r="I1" s="116">
        <v>100418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63913</v>
      </c>
      <c r="B4" s="315" t="s">
        <v>1001</v>
      </c>
      <c r="C4" s="179">
        <v>22.93</v>
      </c>
      <c r="D4" s="180">
        <v>100</v>
      </c>
      <c r="E4" s="181">
        <v>3.67</v>
      </c>
      <c r="F4" s="182">
        <v>1.37</v>
      </c>
      <c r="G4" s="182">
        <v>1.37E-2</v>
      </c>
      <c r="H4" s="248"/>
      <c r="I4" s="182">
        <f>F4*H4</f>
        <v>0</v>
      </c>
      <c r="J4" s="194" t="s">
        <v>1002</v>
      </c>
    </row>
    <row r="5" spans="1:16" ht="24" customHeight="1" x14ac:dyDescent="0.3">
      <c r="A5" s="141">
        <v>72580</v>
      </c>
      <c r="B5" s="316" t="s">
        <v>1003</v>
      </c>
      <c r="C5" s="186">
        <v>18.86</v>
      </c>
      <c r="D5" s="187">
        <v>60</v>
      </c>
      <c r="E5" s="188">
        <v>5.03</v>
      </c>
      <c r="F5" s="182">
        <v>1.1499999999999999</v>
      </c>
      <c r="G5" s="182">
        <v>1.9166666666666665E-2</v>
      </c>
      <c r="H5" s="248"/>
      <c r="I5" s="182">
        <f t="shared" ref="I5:I13" si="0">F5*H5</f>
        <v>0</v>
      </c>
      <c r="J5" s="194" t="s">
        <v>1004</v>
      </c>
    </row>
    <row r="6" spans="1:16" ht="24" customHeight="1" x14ac:dyDescent="0.3">
      <c r="A6" s="141">
        <v>73142</v>
      </c>
      <c r="B6" s="316" t="s">
        <v>1005</v>
      </c>
      <c r="C6" s="186">
        <v>24.34</v>
      </c>
      <c r="D6" s="187">
        <v>72</v>
      </c>
      <c r="E6" s="188">
        <v>5.41</v>
      </c>
      <c r="F6" s="190">
        <v>1.58</v>
      </c>
      <c r="G6" s="182">
        <v>2.1944444444444447E-2</v>
      </c>
      <c r="H6" s="249"/>
      <c r="I6" s="190">
        <f t="shared" si="0"/>
        <v>0</v>
      </c>
      <c r="J6" s="194" t="s">
        <v>1006</v>
      </c>
    </row>
    <row r="7" spans="1:16" ht="24" customHeight="1" x14ac:dyDescent="0.3">
      <c r="A7" s="141">
        <v>73338</v>
      </c>
      <c r="B7" s="316" t="s">
        <v>1007</v>
      </c>
      <c r="C7" s="186">
        <v>26.25</v>
      </c>
      <c r="D7" s="187">
        <v>100</v>
      </c>
      <c r="E7" s="188">
        <v>4.2</v>
      </c>
      <c r="F7" s="190">
        <v>1.55</v>
      </c>
      <c r="G7" s="182">
        <v>1.55E-2</v>
      </c>
      <c r="H7" s="249"/>
      <c r="I7" s="190">
        <f t="shared" si="0"/>
        <v>0</v>
      </c>
      <c r="J7" s="194" t="s">
        <v>1008</v>
      </c>
    </row>
    <row r="8" spans="1:16" ht="24" customHeight="1" x14ac:dyDescent="0.3">
      <c r="A8" s="141">
        <v>78315</v>
      </c>
      <c r="B8" s="316" t="s">
        <v>1009</v>
      </c>
      <c r="C8" s="186">
        <v>18.670000000000002</v>
      </c>
      <c r="D8" s="187">
        <v>60</v>
      </c>
      <c r="E8" s="188">
        <v>4.9800000000000004</v>
      </c>
      <c r="F8" s="190">
        <v>1.1299999999999999</v>
      </c>
      <c r="G8" s="182">
        <v>1.883333333333333E-2</v>
      </c>
      <c r="H8" s="249"/>
      <c r="I8" s="190">
        <f t="shared" si="0"/>
        <v>0</v>
      </c>
      <c r="J8" s="194" t="s">
        <v>1004</v>
      </c>
    </row>
    <row r="9" spans="1:16" ht="24" customHeight="1" x14ac:dyDescent="0.3">
      <c r="A9" s="141">
        <v>78356</v>
      </c>
      <c r="B9" s="316" t="s">
        <v>1010</v>
      </c>
      <c r="C9" s="186">
        <v>18.52</v>
      </c>
      <c r="D9" s="187">
        <v>60</v>
      </c>
      <c r="E9" s="188">
        <v>4.9400000000000004</v>
      </c>
      <c r="F9" s="190">
        <v>0.45</v>
      </c>
      <c r="G9" s="182">
        <v>7.5000000000000006E-3</v>
      </c>
      <c r="H9" s="249"/>
      <c r="I9" s="190">
        <f t="shared" si="0"/>
        <v>0</v>
      </c>
      <c r="J9" s="194" t="s">
        <v>1004</v>
      </c>
    </row>
    <row r="10" spans="1:16" ht="24" customHeight="1" x14ac:dyDescent="0.3">
      <c r="A10" s="141">
        <v>78366</v>
      </c>
      <c r="B10" s="316" t="s">
        <v>1011</v>
      </c>
      <c r="C10" s="186">
        <v>20.07</v>
      </c>
      <c r="D10" s="187">
        <v>72</v>
      </c>
      <c r="E10" s="188">
        <v>4.46</v>
      </c>
      <c r="F10" s="190">
        <v>1.06</v>
      </c>
      <c r="G10" s="182">
        <v>1.4722222222222223E-2</v>
      </c>
      <c r="H10" s="249"/>
      <c r="I10" s="190">
        <f t="shared" si="0"/>
        <v>0</v>
      </c>
      <c r="J10" s="194" t="s">
        <v>1004</v>
      </c>
    </row>
    <row r="11" spans="1:16" ht="24" customHeight="1" x14ac:dyDescent="0.3">
      <c r="A11" s="141">
        <v>78372</v>
      </c>
      <c r="B11" s="316" t="s">
        <v>1012</v>
      </c>
      <c r="C11" s="186">
        <v>26.4</v>
      </c>
      <c r="D11" s="187">
        <v>96</v>
      </c>
      <c r="E11" s="188">
        <v>4.4000000000000004</v>
      </c>
      <c r="F11" s="190">
        <v>1.58</v>
      </c>
      <c r="G11" s="182">
        <v>1.6458333333333335E-2</v>
      </c>
      <c r="H11" s="249"/>
      <c r="I11" s="190">
        <f t="shared" si="0"/>
        <v>0</v>
      </c>
      <c r="J11" s="194" t="s">
        <v>1008</v>
      </c>
      <c r="P11" s="140"/>
    </row>
    <row r="12" spans="1:16" ht="24" customHeight="1" x14ac:dyDescent="0.3">
      <c r="A12" s="141">
        <v>78673</v>
      </c>
      <c r="B12" s="316" t="s">
        <v>1013</v>
      </c>
      <c r="C12" s="186">
        <v>27.6</v>
      </c>
      <c r="D12" s="187">
        <v>96</v>
      </c>
      <c r="E12" s="188">
        <v>4.5999999999999996</v>
      </c>
      <c r="F12" s="190">
        <v>1.54</v>
      </c>
      <c r="G12" s="182">
        <v>1.6041666666666666E-2</v>
      </c>
      <c r="H12" s="249"/>
      <c r="I12" s="190">
        <f t="shared" si="0"/>
        <v>0</v>
      </c>
      <c r="J12" s="194" t="s">
        <v>1004</v>
      </c>
    </row>
    <row r="13" spans="1:16" ht="24" customHeight="1" x14ac:dyDescent="0.3">
      <c r="A13" s="141">
        <v>78985</v>
      </c>
      <c r="B13" s="316" t="s">
        <v>1014</v>
      </c>
      <c r="C13" s="186">
        <v>25.04</v>
      </c>
      <c r="D13" s="187">
        <v>72</v>
      </c>
      <c r="E13" s="188">
        <v>5.56</v>
      </c>
      <c r="F13" s="190">
        <v>1.59</v>
      </c>
      <c r="G13" s="182">
        <v>2.2083333333333333E-2</v>
      </c>
      <c r="H13" s="249"/>
      <c r="I13" s="190">
        <f t="shared" si="0"/>
        <v>0</v>
      </c>
      <c r="J13" s="194" t="s">
        <v>1006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Nc3/9ZenXEXzL7VgnEGtXP4OqS8vXfSAv8Z6053hxD/+Si7QwBgna3ijAuQGbHyGWvNwnW6nfujSUB1XxduHRQ==" saltValue="A6+b6ruvr2WTWZx7GUQ3hA==" spinCount="100000" sheet="1" objects="1" scenarios="1"/>
  <mergeCells count="1">
    <mergeCell ref="D1:F1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EAD4-6B22-4DD6-AAE1-A93834770A4B}">
  <dimension ref="A1:P14"/>
  <sheetViews>
    <sheetView workbookViewId="0">
      <selection activeCell="G5" sqref="G5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994</v>
      </c>
      <c r="C1" s="114" t="s">
        <v>100</v>
      </c>
      <c r="D1" s="472" t="s">
        <v>1015</v>
      </c>
      <c r="E1" s="472"/>
      <c r="F1" s="472"/>
      <c r="H1" s="114" t="s">
        <v>102</v>
      </c>
      <c r="I1" s="116">
        <v>110244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63913</v>
      </c>
      <c r="B4" s="178" t="s">
        <v>1001</v>
      </c>
      <c r="C4" s="179">
        <v>22.93</v>
      </c>
      <c r="D4" s="180">
        <v>100</v>
      </c>
      <c r="E4" s="181">
        <v>3.67</v>
      </c>
      <c r="F4" s="182">
        <v>3.69</v>
      </c>
      <c r="G4" s="182">
        <v>3.6900000000000002E-2</v>
      </c>
      <c r="H4" s="248"/>
      <c r="I4" s="182">
        <f>F4*H4</f>
        <v>0</v>
      </c>
      <c r="J4" s="194" t="s">
        <v>1002</v>
      </c>
    </row>
    <row r="5" spans="1:16" ht="24" customHeight="1" x14ac:dyDescent="0.3">
      <c r="A5" s="141">
        <v>72580</v>
      </c>
      <c r="B5" s="185" t="s">
        <v>1003</v>
      </c>
      <c r="C5" s="186">
        <v>18.86</v>
      </c>
      <c r="D5" s="187">
        <v>60</v>
      </c>
      <c r="E5" s="188">
        <v>5.03</v>
      </c>
      <c r="F5" s="182">
        <v>5.47</v>
      </c>
      <c r="G5" s="182">
        <v>9.116666666666666E-2</v>
      </c>
      <c r="H5" s="248"/>
      <c r="I5" s="182">
        <f t="shared" ref="I5:I13" si="0">F5*H5</f>
        <v>0</v>
      </c>
      <c r="J5" s="194" t="s">
        <v>1004</v>
      </c>
    </row>
    <row r="6" spans="1:16" ht="24" customHeight="1" x14ac:dyDescent="0.3">
      <c r="A6" s="141">
        <v>73142</v>
      </c>
      <c r="B6" s="185" t="s">
        <v>1005</v>
      </c>
      <c r="C6" s="186">
        <v>24.34</v>
      </c>
      <c r="D6" s="187">
        <v>72</v>
      </c>
      <c r="E6" s="188">
        <v>5.41</v>
      </c>
      <c r="F6" s="190">
        <v>16.62</v>
      </c>
      <c r="G6" s="182">
        <v>0.23083333333333333</v>
      </c>
      <c r="H6" s="249"/>
      <c r="I6" s="190">
        <f t="shared" si="0"/>
        <v>0</v>
      </c>
      <c r="J6" s="194" t="s">
        <v>1006</v>
      </c>
    </row>
    <row r="7" spans="1:16" ht="24" customHeight="1" x14ac:dyDescent="0.3">
      <c r="A7" s="141">
        <v>73338</v>
      </c>
      <c r="B7" s="185" t="s">
        <v>1007</v>
      </c>
      <c r="C7" s="186">
        <v>26.25</v>
      </c>
      <c r="D7" s="187">
        <v>100</v>
      </c>
      <c r="E7" s="188">
        <v>4.2</v>
      </c>
      <c r="F7" s="190">
        <v>18.47</v>
      </c>
      <c r="G7" s="182">
        <v>0.18469999999999998</v>
      </c>
      <c r="H7" s="249"/>
      <c r="I7" s="190">
        <f t="shared" si="0"/>
        <v>0</v>
      </c>
      <c r="J7" s="194" t="s">
        <v>1008</v>
      </c>
    </row>
    <row r="8" spans="1:16" ht="24" customHeight="1" x14ac:dyDescent="0.3">
      <c r="A8" s="141">
        <v>78315</v>
      </c>
      <c r="B8" s="185" t="s">
        <v>1009</v>
      </c>
      <c r="C8" s="186">
        <v>18.670000000000002</v>
      </c>
      <c r="D8" s="187">
        <v>60</v>
      </c>
      <c r="E8" s="188">
        <v>4.9800000000000004</v>
      </c>
      <c r="F8" s="190">
        <v>10.93</v>
      </c>
      <c r="G8" s="182">
        <v>0.18216666666666667</v>
      </c>
      <c r="H8" s="249"/>
      <c r="I8" s="190">
        <f t="shared" si="0"/>
        <v>0</v>
      </c>
      <c r="J8" s="194" t="s">
        <v>1004</v>
      </c>
    </row>
    <row r="9" spans="1:16" ht="24" customHeight="1" x14ac:dyDescent="0.3">
      <c r="A9" s="141">
        <v>78356</v>
      </c>
      <c r="B9" s="185" t="s">
        <v>1010</v>
      </c>
      <c r="C9" s="186">
        <v>18.52</v>
      </c>
      <c r="D9" s="187">
        <v>60</v>
      </c>
      <c r="E9" s="188">
        <v>4.9400000000000004</v>
      </c>
      <c r="F9" s="190">
        <v>5.72</v>
      </c>
      <c r="G9" s="182">
        <v>9.5333333333333325E-2</v>
      </c>
      <c r="H9" s="249"/>
      <c r="I9" s="190">
        <f t="shared" si="0"/>
        <v>0</v>
      </c>
      <c r="J9" s="194" t="s">
        <v>1004</v>
      </c>
    </row>
    <row r="10" spans="1:16" ht="24" customHeight="1" x14ac:dyDescent="0.3">
      <c r="A10" s="141">
        <v>78366</v>
      </c>
      <c r="B10" s="185" t="s">
        <v>1011</v>
      </c>
      <c r="C10" s="186">
        <v>20.07</v>
      </c>
      <c r="D10" s="187">
        <v>72</v>
      </c>
      <c r="E10" s="188">
        <v>4.46</v>
      </c>
      <c r="F10" s="190">
        <v>13.04</v>
      </c>
      <c r="G10" s="182">
        <v>0.18111111111111111</v>
      </c>
      <c r="H10" s="249"/>
      <c r="I10" s="190">
        <f t="shared" si="0"/>
        <v>0</v>
      </c>
      <c r="J10" s="194" t="s">
        <v>1004</v>
      </c>
    </row>
    <row r="11" spans="1:16" ht="24" customHeight="1" x14ac:dyDescent="0.3">
      <c r="A11" s="141">
        <v>78372</v>
      </c>
      <c r="B11" s="185" t="s">
        <v>1012</v>
      </c>
      <c r="C11" s="186">
        <v>26.4</v>
      </c>
      <c r="D11" s="187">
        <v>96</v>
      </c>
      <c r="E11" s="188">
        <v>4.4000000000000004</v>
      </c>
      <c r="F11" s="190">
        <v>16.84</v>
      </c>
      <c r="G11" s="182">
        <v>0.17541666666666667</v>
      </c>
      <c r="H11" s="249"/>
      <c r="I11" s="190">
        <f t="shared" si="0"/>
        <v>0</v>
      </c>
      <c r="J11" s="194" t="s">
        <v>1008</v>
      </c>
      <c r="P11" s="140"/>
    </row>
    <row r="12" spans="1:16" ht="24" customHeight="1" x14ac:dyDescent="0.3">
      <c r="A12" s="141">
        <v>78673</v>
      </c>
      <c r="B12" s="185" t="s">
        <v>1013</v>
      </c>
      <c r="C12" s="186">
        <v>27.6</v>
      </c>
      <c r="D12" s="187">
        <v>96</v>
      </c>
      <c r="E12" s="188">
        <v>4.5999999999999996</v>
      </c>
      <c r="F12" s="190">
        <v>8.31</v>
      </c>
      <c r="G12" s="182">
        <v>8.6562500000000001E-2</v>
      </c>
      <c r="H12" s="249"/>
      <c r="I12" s="190">
        <f t="shared" si="0"/>
        <v>0</v>
      </c>
      <c r="J12" s="194" t="s">
        <v>1004</v>
      </c>
    </row>
    <row r="13" spans="1:16" ht="24" customHeight="1" x14ac:dyDescent="0.3">
      <c r="A13" s="141">
        <v>78985</v>
      </c>
      <c r="B13" s="185" t="s">
        <v>1014</v>
      </c>
      <c r="C13" s="186">
        <v>25.04</v>
      </c>
      <c r="D13" s="187">
        <v>72</v>
      </c>
      <c r="E13" s="188">
        <v>5.56</v>
      </c>
      <c r="F13" s="190">
        <v>16.62</v>
      </c>
      <c r="G13" s="182">
        <v>0.23083333333333333</v>
      </c>
      <c r="H13" s="249"/>
      <c r="I13" s="190">
        <f t="shared" si="0"/>
        <v>0</v>
      </c>
      <c r="J13" s="194" t="s">
        <v>1006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3EOPo4RcDxVIOYF9zKIHgrX6cSG6vm/CHI5s9WrnJ7A+tz+17dMl005pLzdD+UdSCmEHrLe3m1CfH8md6ga1Sw==" saltValue="pjRxvOAaLFE3k4Y1n+yw3w==" spinCount="100000" sheet="1" objects="1" scenarios="1"/>
  <mergeCells count="1">
    <mergeCell ref="D1:F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ADD8-C9D4-430E-A5DD-4281BBCA0AAA}">
  <dimension ref="A1:P14"/>
  <sheetViews>
    <sheetView workbookViewId="0">
      <selection activeCell="G7" sqref="G7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994</v>
      </c>
      <c r="C1" s="114" t="s">
        <v>100</v>
      </c>
      <c r="D1" s="472" t="s">
        <v>1016</v>
      </c>
      <c r="E1" s="472"/>
      <c r="F1" s="472"/>
      <c r="H1" s="114" t="s">
        <v>102</v>
      </c>
      <c r="I1" s="116">
        <v>100332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73158</v>
      </c>
      <c r="B4" s="178" t="s">
        <v>1017</v>
      </c>
      <c r="C4" s="179">
        <v>27.6</v>
      </c>
      <c r="D4" s="180">
        <v>96</v>
      </c>
      <c r="E4" s="181">
        <v>4.5999999999999996</v>
      </c>
      <c r="F4" s="182">
        <v>0.72</v>
      </c>
      <c r="G4" s="182">
        <v>7.4999999999999997E-3</v>
      </c>
      <c r="H4" s="248"/>
      <c r="I4" s="182">
        <f>F4*H4</f>
        <v>0</v>
      </c>
      <c r="J4" s="194" t="s">
        <v>1004</v>
      </c>
    </row>
    <row r="5" spans="1:16" ht="24" customHeight="1" x14ac:dyDescent="0.3">
      <c r="A5" s="141">
        <v>72580</v>
      </c>
      <c r="B5" s="185" t="s">
        <v>1003</v>
      </c>
      <c r="C5" s="186">
        <v>18.86</v>
      </c>
      <c r="D5" s="187">
        <v>60</v>
      </c>
      <c r="E5" s="188">
        <v>5.03</v>
      </c>
      <c r="F5" s="182">
        <v>0.52</v>
      </c>
      <c r="G5" s="182">
        <v>8.6666666666666663E-3</v>
      </c>
      <c r="H5" s="248"/>
      <c r="I5" s="182">
        <f t="shared" ref="I5:I13" si="0">F5*H5</f>
        <v>0</v>
      </c>
      <c r="J5" s="194" t="s">
        <v>1004</v>
      </c>
    </row>
    <row r="6" spans="1:16" ht="24" customHeight="1" x14ac:dyDescent="0.3">
      <c r="A6" s="141">
        <v>73142</v>
      </c>
      <c r="B6" s="185" t="s">
        <v>1005</v>
      </c>
      <c r="C6" s="186">
        <v>24.34</v>
      </c>
      <c r="D6" s="187">
        <v>72</v>
      </c>
      <c r="E6" s="188">
        <v>5.41</v>
      </c>
      <c r="F6" s="190">
        <v>0.53</v>
      </c>
      <c r="G6" s="182">
        <v>7.3611111111111117E-3</v>
      </c>
      <c r="H6" s="249"/>
      <c r="I6" s="190">
        <f t="shared" si="0"/>
        <v>0</v>
      </c>
      <c r="J6" s="194" t="s">
        <v>1006</v>
      </c>
    </row>
    <row r="7" spans="1:16" ht="24" customHeight="1" x14ac:dyDescent="0.3">
      <c r="A7" s="141">
        <v>78368</v>
      </c>
      <c r="B7" s="185" t="s">
        <v>1018</v>
      </c>
      <c r="C7" s="186">
        <v>18.670000000000002</v>
      </c>
      <c r="D7" s="187">
        <v>60</v>
      </c>
      <c r="E7" s="188">
        <v>4.9800000000000004</v>
      </c>
      <c r="F7" s="190">
        <v>0.49</v>
      </c>
      <c r="G7" s="182">
        <v>8.1666666666666658E-3</v>
      </c>
      <c r="H7" s="249"/>
      <c r="I7" s="190">
        <f t="shared" si="0"/>
        <v>0</v>
      </c>
      <c r="J7" s="194" t="s">
        <v>1004</v>
      </c>
    </row>
    <row r="8" spans="1:16" ht="24" customHeight="1" x14ac:dyDescent="0.3">
      <c r="A8" s="141">
        <v>78315</v>
      </c>
      <c r="B8" s="185" t="s">
        <v>1009</v>
      </c>
      <c r="C8" s="186">
        <v>18.670000000000002</v>
      </c>
      <c r="D8" s="187">
        <v>60</v>
      </c>
      <c r="E8" s="188">
        <v>4.9800000000000004</v>
      </c>
      <c r="F8" s="190">
        <v>0.49</v>
      </c>
      <c r="G8" s="182">
        <v>8.1666666666666658E-3</v>
      </c>
      <c r="H8" s="249"/>
      <c r="I8" s="190">
        <f t="shared" si="0"/>
        <v>0</v>
      </c>
      <c r="J8" s="194" t="s">
        <v>1004</v>
      </c>
    </row>
    <row r="9" spans="1:16" ht="24" customHeight="1" x14ac:dyDescent="0.3">
      <c r="A9" s="141">
        <v>78356</v>
      </c>
      <c r="B9" s="185" t="s">
        <v>1010</v>
      </c>
      <c r="C9" s="186">
        <v>18.52</v>
      </c>
      <c r="D9" s="187">
        <v>60</v>
      </c>
      <c r="E9" s="188">
        <v>4.9400000000000004</v>
      </c>
      <c r="F9" s="190">
        <v>0.45</v>
      </c>
      <c r="G9" s="182">
        <v>7.5000000000000006E-3</v>
      </c>
      <c r="H9" s="249"/>
      <c r="I9" s="190">
        <f t="shared" si="0"/>
        <v>0</v>
      </c>
      <c r="J9" s="194" t="s">
        <v>1004</v>
      </c>
    </row>
    <row r="10" spans="1:16" ht="24" customHeight="1" x14ac:dyDescent="0.3">
      <c r="A10" s="141">
        <v>78366</v>
      </c>
      <c r="B10" s="185" t="s">
        <v>1011</v>
      </c>
      <c r="C10" s="186">
        <v>20.07</v>
      </c>
      <c r="D10" s="187">
        <v>72</v>
      </c>
      <c r="E10" s="188">
        <v>4.46</v>
      </c>
      <c r="F10" s="190">
        <v>0.54</v>
      </c>
      <c r="G10" s="182">
        <v>7.5000000000000006E-3</v>
      </c>
      <c r="H10" s="249"/>
      <c r="I10" s="190">
        <f t="shared" si="0"/>
        <v>0</v>
      </c>
      <c r="J10" s="194" t="s">
        <v>1004</v>
      </c>
    </row>
    <row r="11" spans="1:16" ht="24" customHeight="1" x14ac:dyDescent="0.3">
      <c r="A11" s="141">
        <v>78697</v>
      </c>
      <c r="B11" s="185" t="s">
        <v>1019</v>
      </c>
      <c r="C11" s="186">
        <v>27</v>
      </c>
      <c r="D11" s="187">
        <v>96</v>
      </c>
      <c r="E11" s="188">
        <v>4.5</v>
      </c>
      <c r="F11" s="190">
        <v>0.72</v>
      </c>
      <c r="G11" s="182">
        <v>7.4999999999999997E-3</v>
      </c>
      <c r="H11" s="249"/>
      <c r="I11" s="190">
        <f t="shared" si="0"/>
        <v>0</v>
      </c>
      <c r="J11" s="194" t="s">
        <v>1004</v>
      </c>
      <c r="P11" s="140"/>
    </row>
    <row r="12" spans="1:16" ht="24" customHeight="1" x14ac:dyDescent="0.3">
      <c r="A12" s="141">
        <v>78673</v>
      </c>
      <c r="B12" s="185" t="s">
        <v>1013</v>
      </c>
      <c r="C12" s="186">
        <v>27.6</v>
      </c>
      <c r="D12" s="187">
        <v>96</v>
      </c>
      <c r="E12" s="188">
        <v>4.5999999999999996</v>
      </c>
      <c r="F12" s="190">
        <v>0.72</v>
      </c>
      <c r="G12" s="182">
        <v>7.4999999999999997E-3</v>
      </c>
      <c r="H12" s="249"/>
      <c r="I12" s="190">
        <f t="shared" si="0"/>
        <v>0</v>
      </c>
      <c r="J12" s="194" t="s">
        <v>1004</v>
      </c>
    </row>
    <row r="13" spans="1:16" ht="24" customHeight="1" x14ac:dyDescent="0.3">
      <c r="A13" s="141">
        <v>78985</v>
      </c>
      <c r="B13" s="185" t="s">
        <v>1014</v>
      </c>
      <c r="C13" s="186">
        <v>25.04</v>
      </c>
      <c r="D13" s="187">
        <v>72</v>
      </c>
      <c r="E13" s="188">
        <v>5.56</v>
      </c>
      <c r="F13" s="190">
        <v>0.66</v>
      </c>
      <c r="G13" s="182">
        <v>9.1666666666666667E-3</v>
      </c>
      <c r="H13" s="249"/>
      <c r="I13" s="190">
        <f t="shared" si="0"/>
        <v>0</v>
      </c>
      <c r="J13" s="194" t="s">
        <v>1006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Cm8ZkXhTjN7zfNagT1BZ4JgMp+YWpZPIxwRQjVhX0PCcvSExRvKi0CvBi4dw3EfQ/aU+2oyhCztjLZIDY4fSpA==" saltValue="WRSWM146vTLC0fArBVZbHw==" spinCount="100000" sheet="1" objects="1" scenarios="1"/>
  <mergeCells count="1">
    <mergeCell ref="D1:F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CCA5-E5BE-455C-AE2A-1E386D941263}">
  <dimension ref="A1:P14"/>
  <sheetViews>
    <sheetView workbookViewId="0">
      <selection activeCell="A9" sqref="A9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828</v>
      </c>
      <c r="C1" s="114" t="s">
        <v>100</v>
      </c>
      <c r="D1" s="472" t="s">
        <v>829</v>
      </c>
      <c r="E1" s="472"/>
      <c r="F1" s="472"/>
      <c r="H1" s="114" t="s">
        <v>102</v>
      </c>
      <c r="I1" s="116">
        <v>100506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313">
        <v>221227</v>
      </c>
      <c r="B4" s="178" t="s">
        <v>830</v>
      </c>
      <c r="C4" s="179">
        <v>30</v>
      </c>
      <c r="D4" s="180">
        <v>242.42</v>
      </c>
      <c r="E4" s="181">
        <v>1.98</v>
      </c>
      <c r="F4" s="182">
        <v>7.16</v>
      </c>
      <c r="G4" s="183">
        <f>F4/D4</f>
        <v>2.9535516871545254E-2</v>
      </c>
      <c r="H4" s="248"/>
      <c r="I4" s="182">
        <f>F4*H4</f>
        <v>0</v>
      </c>
      <c r="J4" s="198" t="s">
        <v>831</v>
      </c>
    </row>
    <row r="5" spans="1:16" ht="24" customHeight="1" x14ac:dyDescent="0.3">
      <c r="A5" s="314">
        <v>27515</v>
      </c>
      <c r="B5" s="185" t="s">
        <v>832</v>
      </c>
      <c r="C5" s="186">
        <v>30</v>
      </c>
      <c r="D5" s="187">
        <v>197.53</v>
      </c>
      <c r="E5" s="188">
        <v>2.4300000000000002</v>
      </c>
      <c r="F5" s="182">
        <v>7.16</v>
      </c>
      <c r="G5" s="183">
        <f t="shared" ref="G5:G13" si="0">F5/D5</f>
        <v>3.6247658583506301E-2</v>
      </c>
      <c r="H5" s="248"/>
      <c r="I5" s="182">
        <f t="shared" ref="I5:I13" si="1">F5*H5</f>
        <v>0</v>
      </c>
      <c r="J5" s="198" t="s">
        <v>831</v>
      </c>
    </row>
    <row r="6" spans="1:16" ht="24" customHeight="1" x14ac:dyDescent="0.3">
      <c r="A6" s="314">
        <v>471080</v>
      </c>
      <c r="B6" s="185" t="s">
        <v>833</v>
      </c>
      <c r="C6" s="186">
        <v>30</v>
      </c>
      <c r="D6" s="187">
        <v>196.72</v>
      </c>
      <c r="E6" s="188">
        <v>2.44</v>
      </c>
      <c r="F6" s="190">
        <v>7.16</v>
      </c>
      <c r="G6" s="183">
        <f t="shared" si="0"/>
        <v>3.6396909312728751E-2</v>
      </c>
      <c r="H6" s="249"/>
      <c r="I6" s="190">
        <f t="shared" si="1"/>
        <v>0</v>
      </c>
      <c r="J6" s="198" t="s">
        <v>831</v>
      </c>
    </row>
    <row r="7" spans="1:16" ht="24" customHeight="1" x14ac:dyDescent="0.3">
      <c r="A7" s="314">
        <v>4189</v>
      </c>
      <c r="B7" s="185" t="s">
        <v>834</v>
      </c>
      <c r="C7" s="186">
        <v>30</v>
      </c>
      <c r="D7" s="187">
        <v>190.47</v>
      </c>
      <c r="E7" s="188">
        <v>2.52</v>
      </c>
      <c r="F7" s="190">
        <v>7.16</v>
      </c>
      <c r="G7" s="183">
        <f t="shared" si="0"/>
        <v>3.7591221714705726E-2</v>
      </c>
      <c r="H7" s="249"/>
      <c r="I7" s="190">
        <f t="shared" si="1"/>
        <v>0</v>
      </c>
      <c r="J7" s="198" t="s">
        <v>831</v>
      </c>
    </row>
    <row r="8" spans="1:16" ht="24" customHeight="1" x14ac:dyDescent="0.3">
      <c r="A8" s="314">
        <v>30133</v>
      </c>
      <c r="B8" s="185" t="s">
        <v>835</v>
      </c>
      <c r="C8" s="186">
        <v>30</v>
      </c>
      <c r="D8" s="187">
        <v>199.17</v>
      </c>
      <c r="E8" s="188">
        <v>2.41</v>
      </c>
      <c r="F8" s="190">
        <v>7.16</v>
      </c>
      <c r="G8" s="183">
        <f t="shared" si="0"/>
        <v>3.5949189134909881E-2</v>
      </c>
      <c r="H8" s="249"/>
      <c r="I8" s="190">
        <f t="shared" si="1"/>
        <v>0</v>
      </c>
      <c r="J8" s="198" t="s">
        <v>831</v>
      </c>
    </row>
    <row r="9" spans="1:16" ht="24" customHeight="1" x14ac:dyDescent="0.3">
      <c r="A9" s="314">
        <v>488</v>
      </c>
      <c r="B9" s="185" t="s">
        <v>836</v>
      </c>
      <c r="C9" s="186">
        <v>15</v>
      </c>
      <c r="D9" s="187">
        <v>71.849999999999994</v>
      </c>
      <c r="E9" s="188">
        <v>3.34</v>
      </c>
      <c r="F9" s="190">
        <v>2.46</v>
      </c>
      <c r="G9" s="183">
        <f t="shared" si="0"/>
        <v>3.4237995824634659E-2</v>
      </c>
      <c r="H9" s="249"/>
      <c r="I9" s="190">
        <f t="shared" si="1"/>
        <v>0</v>
      </c>
      <c r="J9" s="198" t="s">
        <v>831</v>
      </c>
    </row>
    <row r="10" spans="1:16" ht="24" customHeight="1" x14ac:dyDescent="0.3">
      <c r="A10" s="314">
        <v>430018</v>
      </c>
      <c r="B10" s="185" t="s">
        <v>837</v>
      </c>
      <c r="C10" s="186">
        <v>30</v>
      </c>
      <c r="D10" s="187">
        <v>106.66</v>
      </c>
      <c r="E10" s="188">
        <v>4.5</v>
      </c>
      <c r="F10" s="190">
        <v>7.16</v>
      </c>
      <c r="G10" s="183">
        <f t="shared" si="0"/>
        <v>6.7129195574723424E-2</v>
      </c>
      <c r="H10" s="249"/>
      <c r="I10" s="190">
        <f t="shared" si="1"/>
        <v>0</v>
      </c>
      <c r="J10" s="198" t="s">
        <v>831</v>
      </c>
    </row>
    <row r="11" spans="1:16" ht="24" customHeight="1" x14ac:dyDescent="0.3">
      <c r="A11" s="314">
        <v>470144</v>
      </c>
      <c r="B11" s="185" t="s">
        <v>838</v>
      </c>
      <c r="C11" s="186">
        <v>30</v>
      </c>
      <c r="D11" s="187">
        <v>218.18</v>
      </c>
      <c r="E11" s="188">
        <v>2.2000000000000002</v>
      </c>
      <c r="F11" s="190">
        <v>7.16</v>
      </c>
      <c r="G11" s="183">
        <f t="shared" si="0"/>
        <v>3.2816940141167844E-2</v>
      </c>
      <c r="H11" s="249"/>
      <c r="I11" s="190">
        <f t="shared" si="1"/>
        <v>0</v>
      </c>
      <c r="J11" s="198" t="s">
        <v>831</v>
      </c>
      <c r="P11" s="140"/>
    </row>
    <row r="12" spans="1:16" ht="24" customHeight="1" x14ac:dyDescent="0.3">
      <c r="A12" s="314">
        <v>478010</v>
      </c>
      <c r="B12" s="185" t="s">
        <v>839</v>
      </c>
      <c r="C12" s="186">
        <v>30</v>
      </c>
      <c r="D12" s="187">
        <v>160.53</v>
      </c>
      <c r="E12" s="188">
        <v>2.99</v>
      </c>
      <c r="F12" s="190">
        <v>7.16</v>
      </c>
      <c r="G12" s="183">
        <f t="shared" si="0"/>
        <v>4.4602255030212423E-2</v>
      </c>
      <c r="H12" s="249"/>
      <c r="I12" s="190">
        <f t="shared" si="1"/>
        <v>0</v>
      </c>
      <c r="J12" s="198" t="s">
        <v>831</v>
      </c>
    </row>
    <row r="13" spans="1:16" ht="24" customHeight="1" x14ac:dyDescent="0.3">
      <c r="A13" s="314">
        <v>479024</v>
      </c>
      <c r="B13" s="185" t="s">
        <v>840</v>
      </c>
      <c r="C13" s="186">
        <v>27</v>
      </c>
      <c r="D13" s="187">
        <v>128.94999999999999</v>
      </c>
      <c r="E13" s="188">
        <v>3.35</v>
      </c>
      <c r="F13" s="190">
        <v>6.45</v>
      </c>
      <c r="G13" s="183">
        <f t="shared" si="0"/>
        <v>5.0019387359441649E-2</v>
      </c>
      <c r="H13" s="249"/>
      <c r="I13" s="190">
        <f t="shared" si="1"/>
        <v>0</v>
      </c>
      <c r="J13" s="198" t="s">
        <v>831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dHDwUsloATTjgIkQlgxxUIJs3jQYFBNOAovbw/ECrlwksMEo5LaOLYu1tdUplN6vCfOrJ059xwGBhkxEz0Xcgw==" saltValue="A8R3u2JU1wf5hPaDanpnNg==" spinCount="100000" sheet="1" objects="1" scenarios="1"/>
  <mergeCells count="1">
    <mergeCell ref="D1:F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01F4-4301-44E6-BF2F-E2DF6BAE32AD}">
  <dimension ref="A1:P13"/>
  <sheetViews>
    <sheetView workbookViewId="0">
      <selection activeCell="H3" sqref="H3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828</v>
      </c>
      <c r="C1" s="114" t="s">
        <v>100</v>
      </c>
      <c r="D1" s="472" t="s">
        <v>841</v>
      </c>
      <c r="E1" s="472"/>
      <c r="F1" s="472"/>
      <c r="H1" s="114" t="s">
        <v>102</v>
      </c>
      <c r="I1" s="116">
        <v>100980</v>
      </c>
    </row>
    <row r="2" spans="1:16" x14ac:dyDescent="0.3">
      <c r="A2" s="118" t="s">
        <v>494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313">
        <v>20356</v>
      </c>
      <c r="B4" s="178" t="s">
        <v>842</v>
      </c>
      <c r="C4" s="179">
        <v>15</v>
      </c>
      <c r="D4" s="180">
        <v>75.47</v>
      </c>
      <c r="E4" s="181">
        <v>2.29</v>
      </c>
      <c r="F4" s="182">
        <v>7.78</v>
      </c>
      <c r="G4" s="183">
        <f>F4/D4</f>
        <v>0.10308731946468797</v>
      </c>
      <c r="H4" s="248"/>
      <c r="I4" s="182">
        <f>F4*H4</f>
        <v>0</v>
      </c>
      <c r="J4" s="198" t="s">
        <v>831</v>
      </c>
    </row>
    <row r="5" spans="1:16" ht="24" customHeight="1" x14ac:dyDescent="0.3">
      <c r="A5" s="314">
        <v>24361</v>
      </c>
      <c r="B5" s="185" t="s">
        <v>843</v>
      </c>
      <c r="C5" s="186">
        <v>15</v>
      </c>
      <c r="D5" s="187">
        <v>69.97</v>
      </c>
      <c r="E5" s="188">
        <v>3.43</v>
      </c>
      <c r="F5" s="182">
        <v>7.78</v>
      </c>
      <c r="G5" s="183">
        <f t="shared" ref="G5:G12" si="0">F5/D5</f>
        <v>0.11119051021866515</v>
      </c>
      <c r="H5" s="248"/>
      <c r="I5" s="182">
        <f t="shared" ref="I5:I12" si="1">F5*H5</f>
        <v>0</v>
      </c>
      <c r="J5" s="198" t="s">
        <v>831</v>
      </c>
    </row>
    <row r="6" spans="1:16" ht="24" customHeight="1" x14ac:dyDescent="0.3">
      <c r="A6" s="314">
        <v>27058</v>
      </c>
      <c r="B6" s="185" t="s">
        <v>844</v>
      </c>
      <c r="C6" s="186">
        <v>15</v>
      </c>
      <c r="D6" s="187">
        <v>69.16</v>
      </c>
      <c r="E6" s="188">
        <v>3.47</v>
      </c>
      <c r="F6" s="190">
        <v>4.96</v>
      </c>
      <c r="G6" s="183">
        <f t="shared" si="0"/>
        <v>7.1717755928282251E-2</v>
      </c>
      <c r="H6" s="249"/>
      <c r="I6" s="190">
        <f t="shared" si="1"/>
        <v>0</v>
      </c>
      <c r="J6" s="198" t="s">
        <v>831</v>
      </c>
    </row>
    <row r="7" spans="1:16" ht="24" customHeight="1" x14ac:dyDescent="0.3">
      <c r="A7" s="314">
        <v>27812</v>
      </c>
      <c r="B7" s="185" t="s">
        <v>845</v>
      </c>
      <c r="C7" s="186">
        <v>15</v>
      </c>
      <c r="D7" s="187">
        <v>76.19</v>
      </c>
      <c r="E7" s="188">
        <v>3.15</v>
      </c>
      <c r="F7" s="190">
        <v>7.78</v>
      </c>
      <c r="G7" s="183">
        <f t="shared" si="0"/>
        <v>0.1021131382071138</v>
      </c>
      <c r="H7" s="249"/>
      <c r="I7" s="190">
        <f t="shared" si="1"/>
        <v>0</v>
      </c>
      <c r="J7" s="198" t="s">
        <v>831</v>
      </c>
    </row>
    <row r="8" spans="1:16" ht="24" customHeight="1" x14ac:dyDescent="0.3">
      <c r="A8" s="314">
        <v>27829</v>
      </c>
      <c r="B8" s="185" t="s">
        <v>846</v>
      </c>
      <c r="C8" s="186">
        <v>15</v>
      </c>
      <c r="D8" s="187">
        <v>81.91</v>
      </c>
      <c r="E8" s="188">
        <v>2.93</v>
      </c>
      <c r="F8" s="190">
        <v>7.78</v>
      </c>
      <c r="G8" s="183">
        <f t="shared" si="0"/>
        <v>9.4982297643755348E-2</v>
      </c>
      <c r="H8" s="249"/>
      <c r="I8" s="190">
        <f t="shared" si="1"/>
        <v>0</v>
      </c>
      <c r="J8" s="198" t="s">
        <v>831</v>
      </c>
    </row>
    <row r="9" spans="1:16" ht="24" customHeight="1" x14ac:dyDescent="0.3">
      <c r="A9" s="314">
        <v>27836</v>
      </c>
      <c r="B9" s="185" t="s">
        <v>847</v>
      </c>
      <c r="C9" s="186">
        <v>15</v>
      </c>
      <c r="D9" s="187">
        <v>65.75</v>
      </c>
      <c r="E9" s="188">
        <v>3.65</v>
      </c>
      <c r="F9" s="190">
        <v>7.78</v>
      </c>
      <c r="G9" s="183">
        <f t="shared" si="0"/>
        <v>0.11832699619771864</v>
      </c>
      <c r="H9" s="249"/>
      <c r="I9" s="190">
        <f t="shared" si="1"/>
        <v>0</v>
      </c>
      <c r="J9" s="198" t="s">
        <v>831</v>
      </c>
    </row>
    <row r="10" spans="1:16" ht="24" customHeight="1" x14ac:dyDescent="0.3">
      <c r="A10" s="314">
        <v>27843</v>
      </c>
      <c r="B10" s="185" t="s">
        <v>848</v>
      </c>
      <c r="C10" s="186">
        <v>15</v>
      </c>
      <c r="D10" s="187">
        <v>76.19</v>
      </c>
      <c r="E10" s="188">
        <v>3.15</v>
      </c>
      <c r="F10" s="190">
        <v>7.78</v>
      </c>
      <c r="G10" s="183">
        <f t="shared" si="0"/>
        <v>0.1021131382071138</v>
      </c>
      <c r="H10" s="249"/>
      <c r="I10" s="190">
        <f t="shared" si="1"/>
        <v>0</v>
      </c>
      <c r="J10" s="198" t="s">
        <v>831</v>
      </c>
    </row>
    <row r="11" spans="1:16" ht="24" customHeight="1" x14ac:dyDescent="0.3">
      <c r="A11" s="314">
        <v>34537</v>
      </c>
      <c r="B11" s="185" t="s">
        <v>849</v>
      </c>
      <c r="C11" s="186">
        <v>24</v>
      </c>
      <c r="D11" s="187">
        <v>90.56</v>
      </c>
      <c r="E11" s="188">
        <v>4.24</v>
      </c>
      <c r="F11" s="190">
        <v>12.45</v>
      </c>
      <c r="G11" s="183">
        <f t="shared" si="0"/>
        <v>0.13747791519434627</v>
      </c>
      <c r="H11" s="249"/>
      <c r="I11" s="190">
        <f t="shared" si="1"/>
        <v>0</v>
      </c>
      <c r="J11" s="198" t="s">
        <v>831</v>
      </c>
      <c r="P11" s="140"/>
    </row>
    <row r="12" spans="1:16" ht="24" customHeight="1" x14ac:dyDescent="0.3">
      <c r="A12" s="314">
        <v>707561</v>
      </c>
      <c r="B12" s="185" t="s">
        <v>850</v>
      </c>
      <c r="C12" s="186">
        <v>15</v>
      </c>
      <c r="D12" s="187">
        <v>62.33</v>
      </c>
      <c r="E12" s="188">
        <v>3.85</v>
      </c>
      <c r="F12" s="190">
        <v>4.96</v>
      </c>
      <c r="G12" s="183">
        <f t="shared" si="0"/>
        <v>7.9576447938392428E-2</v>
      </c>
      <c r="H12" s="249"/>
      <c r="I12" s="190">
        <f t="shared" si="1"/>
        <v>0</v>
      </c>
      <c r="J12" s="198" t="s">
        <v>831</v>
      </c>
    </row>
    <row r="13" spans="1:16" ht="24" customHeight="1" x14ac:dyDescent="0.3">
      <c r="A13" s="119"/>
      <c r="B13" s="119"/>
      <c r="C13" s="119"/>
      <c r="D13" s="119"/>
      <c r="E13" s="119"/>
      <c r="F13" s="119"/>
      <c r="G13" s="120"/>
      <c r="H13" s="74"/>
      <c r="I13" s="142">
        <f>SUM(I4:I12)</f>
        <v>0</v>
      </c>
      <c r="J13" s="121" t="s">
        <v>138</v>
      </c>
    </row>
  </sheetData>
  <sheetProtection algorithmName="SHA-512" hashValue="qTZyDMpVh2yjipDQ9PzFGHhtIsWfiar9VDHWfvRqJAqTwQvuI5f+To1hqxJN8UphhA1XFWsWCJ7v5HBDM5FY/w==" saltValue="0WHvNMVh6aNmN7K7tRx5Fg==" spinCount="100000" sheet="1" objects="1" scenarios="1"/>
  <mergeCells count="1">
    <mergeCell ref="D1:F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E38E-1230-482F-A61D-190C6564B682}">
  <dimension ref="A1:J10"/>
  <sheetViews>
    <sheetView workbookViewId="0">
      <selection activeCell="F13" sqref="F13"/>
    </sheetView>
  </sheetViews>
  <sheetFormatPr defaultColWidth="9.109375" defaultRowHeight="14.4" x14ac:dyDescent="0.3"/>
  <cols>
    <col min="1" max="1" width="17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36.5546875" style="117" bestFit="1" customWidth="1"/>
    <col min="11" max="16384" width="9.109375" style="114"/>
  </cols>
  <sheetData>
    <row r="1" spans="1:10" x14ac:dyDescent="0.3">
      <c r="A1" s="112" t="s">
        <v>98</v>
      </c>
      <c r="B1" s="143" t="s">
        <v>851</v>
      </c>
      <c r="C1" s="114" t="s">
        <v>100</v>
      </c>
      <c r="D1" s="472" t="s">
        <v>852</v>
      </c>
      <c r="E1" s="472"/>
      <c r="F1" s="472"/>
      <c r="H1" s="114" t="s">
        <v>102</v>
      </c>
      <c r="I1" s="143">
        <v>110700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215" t="s">
        <v>113</v>
      </c>
    </row>
    <row r="4" spans="1:10" ht="24" customHeight="1" thickTop="1" x14ac:dyDescent="0.3">
      <c r="A4" s="177">
        <v>5150006960</v>
      </c>
      <c r="B4" s="178" t="s">
        <v>853</v>
      </c>
      <c r="C4" s="179">
        <v>11.7</v>
      </c>
      <c r="D4" s="180">
        <v>72</v>
      </c>
      <c r="E4" s="180" t="s">
        <v>854</v>
      </c>
      <c r="F4" s="182">
        <v>2.9</v>
      </c>
      <c r="G4" s="183">
        <f>F4/72</f>
        <v>4.0277777777777773E-2</v>
      </c>
      <c r="H4" s="248"/>
      <c r="I4" s="182">
        <f>F4*H4</f>
        <v>0</v>
      </c>
      <c r="J4" s="312" t="s">
        <v>855</v>
      </c>
    </row>
    <row r="5" spans="1:10" ht="24" customHeight="1" x14ac:dyDescent="0.3">
      <c r="A5" s="141">
        <v>5150006961</v>
      </c>
      <c r="B5" s="185" t="s">
        <v>856</v>
      </c>
      <c r="C5" s="186">
        <v>11.7</v>
      </c>
      <c r="D5" s="187">
        <v>72</v>
      </c>
      <c r="E5" s="187" t="s">
        <v>854</v>
      </c>
      <c r="F5" s="182">
        <v>2.9</v>
      </c>
      <c r="G5" s="183">
        <f t="shared" ref="G5:G7" si="0">F5/72</f>
        <v>4.0277777777777773E-2</v>
      </c>
      <c r="H5" s="248"/>
      <c r="I5" s="182">
        <f t="shared" ref="I5:I9" si="1">F5*H5</f>
        <v>0</v>
      </c>
      <c r="J5" s="312" t="s">
        <v>855</v>
      </c>
    </row>
    <row r="6" spans="1:10" ht="24" customHeight="1" x14ac:dyDescent="0.3">
      <c r="A6" s="141">
        <v>5150021027</v>
      </c>
      <c r="B6" s="185" t="s">
        <v>853</v>
      </c>
      <c r="C6" s="186">
        <v>23.85</v>
      </c>
      <c r="D6" s="187">
        <v>72</v>
      </c>
      <c r="E6" s="187" t="s">
        <v>857</v>
      </c>
      <c r="F6" s="190">
        <v>5.79</v>
      </c>
      <c r="G6" s="183">
        <f t="shared" si="0"/>
        <v>8.0416666666666664E-2</v>
      </c>
      <c r="H6" s="249"/>
      <c r="I6" s="190">
        <f t="shared" si="1"/>
        <v>0</v>
      </c>
      <c r="J6" s="312" t="s">
        <v>858</v>
      </c>
    </row>
    <row r="7" spans="1:10" ht="24" customHeight="1" x14ac:dyDescent="0.3">
      <c r="A7" s="141">
        <v>5150021028</v>
      </c>
      <c r="B7" s="185" t="s">
        <v>856</v>
      </c>
      <c r="C7" s="186">
        <v>23.85</v>
      </c>
      <c r="D7" s="187">
        <v>72</v>
      </c>
      <c r="E7" s="187" t="s">
        <v>857</v>
      </c>
      <c r="F7" s="190">
        <v>5.79</v>
      </c>
      <c r="G7" s="183">
        <f t="shared" si="0"/>
        <v>8.0416666666666664E-2</v>
      </c>
      <c r="H7" s="249"/>
      <c r="I7" s="190">
        <f t="shared" si="1"/>
        <v>0</v>
      </c>
      <c r="J7" s="312" t="s">
        <v>858</v>
      </c>
    </row>
    <row r="8" spans="1:10" ht="24" customHeight="1" x14ac:dyDescent="0.3">
      <c r="A8" s="141">
        <v>5150092100</v>
      </c>
      <c r="B8" s="185" t="s">
        <v>859</v>
      </c>
      <c r="C8" s="186">
        <v>8.25</v>
      </c>
      <c r="D8" s="187">
        <v>120</v>
      </c>
      <c r="E8" s="187" t="s">
        <v>860</v>
      </c>
      <c r="F8" s="190">
        <v>4.8099999999999996</v>
      </c>
      <c r="G8" s="183">
        <f>F8/120</f>
        <v>4.0083333333333332E-2</v>
      </c>
      <c r="H8" s="249"/>
      <c r="I8" s="190">
        <f t="shared" si="1"/>
        <v>0</v>
      </c>
      <c r="J8" s="312" t="s">
        <v>861</v>
      </c>
    </row>
    <row r="9" spans="1:10" ht="24" customHeight="1" x14ac:dyDescent="0.3">
      <c r="A9" s="141">
        <v>5150024331</v>
      </c>
      <c r="B9" s="185" t="s">
        <v>862</v>
      </c>
      <c r="C9" s="186">
        <v>24</v>
      </c>
      <c r="D9" s="187">
        <v>330</v>
      </c>
      <c r="E9" s="187" t="s">
        <v>863</v>
      </c>
      <c r="F9" s="190">
        <v>13.47</v>
      </c>
      <c r="G9" s="183">
        <f>F9/330</f>
        <v>4.0818181818181823E-2</v>
      </c>
      <c r="H9" s="249"/>
      <c r="I9" s="190">
        <f t="shared" si="1"/>
        <v>0</v>
      </c>
      <c r="J9" s="312" t="s">
        <v>861</v>
      </c>
    </row>
    <row r="10" spans="1:10" ht="24" customHeight="1" x14ac:dyDescent="0.3">
      <c r="A10" s="119"/>
      <c r="B10" s="119"/>
      <c r="C10" s="119"/>
      <c r="D10" s="119"/>
      <c r="E10" s="119"/>
      <c r="F10" s="119"/>
      <c r="G10" s="120"/>
      <c r="H10" s="74"/>
      <c r="I10" s="142">
        <f>SUM(I4:I9)</f>
        <v>0</v>
      </c>
      <c r="J10" s="121" t="s">
        <v>138</v>
      </c>
    </row>
  </sheetData>
  <sheetProtection algorithmName="SHA-512" hashValue="1nihseg7Yot/uonxvqeZRXJ73Dls4AvuCtCpE9mv+qSMGGqVD/Th6gzdB6HQPfjTVkajU23jJSG0X2p2l8dJcQ==" saltValue="F5q8Etla9KT9sWJTYqdg0Q==" spinCount="100000" sheet="1" objects="1" scenarios="1"/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BACA-B9C4-434E-B792-9BCDF614EDBB}">
  <dimension ref="A1:J10"/>
  <sheetViews>
    <sheetView workbookViewId="0">
      <selection activeCell="B15" sqref="B15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350</v>
      </c>
      <c r="C1" s="114" t="s">
        <v>100</v>
      </c>
      <c r="D1" s="472" t="s">
        <v>351</v>
      </c>
      <c r="E1" s="472"/>
      <c r="F1" s="472"/>
      <c r="H1" s="114" t="s">
        <v>102</v>
      </c>
      <c r="I1" s="227">
        <v>110381</v>
      </c>
    </row>
    <row r="2" spans="1:10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82948</v>
      </c>
      <c r="B4" s="178" t="s">
        <v>352</v>
      </c>
      <c r="C4" s="179">
        <v>11.16</v>
      </c>
      <c r="D4" s="180">
        <v>138</v>
      </c>
      <c r="E4" s="181">
        <v>4</v>
      </c>
      <c r="F4" s="182">
        <v>5.6732749999999994</v>
      </c>
      <c r="G4" s="183">
        <f>F4/D4</f>
        <v>4.1110688405797097E-2</v>
      </c>
      <c r="H4" s="248"/>
      <c r="I4" s="182">
        <f>F4*H4</f>
        <v>0</v>
      </c>
      <c r="J4" s="198"/>
    </row>
    <row r="5" spans="1:10" ht="24" customHeight="1" x14ac:dyDescent="0.3">
      <c r="A5" s="141">
        <v>10302</v>
      </c>
      <c r="B5" s="185" t="s">
        <v>353</v>
      </c>
      <c r="C5" s="186">
        <v>9.843</v>
      </c>
      <c r="D5" s="187">
        <v>138</v>
      </c>
      <c r="E5" s="181">
        <v>4</v>
      </c>
      <c r="F5" s="182">
        <v>5.698974999999999</v>
      </c>
      <c r="G5" s="183">
        <f t="shared" ref="G5:G9" si="0">F5/D5</f>
        <v>4.1296920289855064E-2</v>
      </c>
      <c r="H5" s="248"/>
      <c r="I5" s="182">
        <f t="shared" ref="I5:I9" si="1">F5*H5</f>
        <v>0</v>
      </c>
      <c r="J5" s="199"/>
    </row>
    <row r="6" spans="1:10" ht="24" customHeight="1" x14ac:dyDescent="0.3">
      <c r="A6" s="141">
        <v>54914</v>
      </c>
      <c r="B6" s="185" t="s">
        <v>354</v>
      </c>
      <c r="C6" s="186">
        <v>10.157999999999999</v>
      </c>
      <c r="D6" s="187">
        <v>138</v>
      </c>
      <c r="E6" s="181">
        <v>4</v>
      </c>
      <c r="F6" s="190">
        <v>5.6154500000000001</v>
      </c>
      <c r="G6" s="183">
        <f t="shared" si="0"/>
        <v>4.0691666666666668E-2</v>
      </c>
      <c r="H6" s="249"/>
      <c r="I6" s="190">
        <f t="shared" si="1"/>
        <v>0</v>
      </c>
      <c r="J6" s="199"/>
    </row>
    <row r="7" spans="1:10" ht="24" customHeight="1" x14ac:dyDescent="0.3">
      <c r="A7" s="141">
        <v>10166</v>
      </c>
      <c r="B7" s="185" t="s">
        <v>355</v>
      </c>
      <c r="C7" s="186">
        <v>10.537000000000001</v>
      </c>
      <c r="D7" s="187">
        <v>138</v>
      </c>
      <c r="E7" s="181">
        <v>4</v>
      </c>
      <c r="F7" s="190">
        <v>5.5961750000000006</v>
      </c>
      <c r="G7" s="183">
        <f t="shared" si="0"/>
        <v>4.0551992753623194E-2</v>
      </c>
      <c r="H7" s="249"/>
      <c r="I7" s="190">
        <f t="shared" si="1"/>
        <v>0</v>
      </c>
      <c r="J7" s="199"/>
    </row>
    <row r="8" spans="1:10" ht="24" customHeight="1" x14ac:dyDescent="0.3">
      <c r="A8" s="141">
        <v>10298</v>
      </c>
      <c r="B8" s="185" t="s">
        <v>356</v>
      </c>
      <c r="C8" s="186">
        <v>13.5</v>
      </c>
      <c r="D8" s="187">
        <v>150</v>
      </c>
      <c r="E8" s="181">
        <v>4</v>
      </c>
      <c r="F8" s="190">
        <v>3.1096999999999997</v>
      </c>
      <c r="G8" s="183">
        <f t="shared" si="0"/>
        <v>2.0731333333333331E-2</v>
      </c>
      <c r="H8" s="249"/>
      <c r="I8" s="190">
        <f t="shared" si="1"/>
        <v>0</v>
      </c>
      <c r="J8" s="199"/>
    </row>
    <row r="9" spans="1:10" ht="24" customHeight="1" x14ac:dyDescent="0.3">
      <c r="A9" s="141">
        <v>60045</v>
      </c>
      <c r="B9" s="185" t="s">
        <v>357</v>
      </c>
      <c r="C9" s="186">
        <v>7.8</v>
      </c>
      <c r="D9" s="187">
        <v>138</v>
      </c>
      <c r="E9" s="181">
        <v>4</v>
      </c>
      <c r="F9" s="190">
        <v>5.519075</v>
      </c>
      <c r="G9" s="183">
        <f t="shared" si="0"/>
        <v>3.9993297101449277E-2</v>
      </c>
      <c r="H9" s="249"/>
      <c r="I9" s="190">
        <f t="shared" si="1"/>
        <v>0</v>
      </c>
      <c r="J9" s="199"/>
    </row>
    <row r="10" spans="1:10" ht="24" customHeight="1" x14ac:dyDescent="0.3">
      <c r="A10" s="119"/>
      <c r="B10" s="119"/>
      <c r="C10" s="119"/>
      <c r="D10" s="119"/>
      <c r="E10" s="119"/>
      <c r="F10" s="119"/>
      <c r="G10" s="120"/>
      <c r="H10" s="74"/>
      <c r="I10" s="142">
        <f>SUM(I4:I9)</f>
        <v>0</v>
      </c>
      <c r="J10" s="121" t="s">
        <v>138</v>
      </c>
    </row>
  </sheetData>
  <sheetProtection algorithmName="SHA-512" hashValue="VfzeYJf+gwPaoP7LXzUL5LhqqjChV9Y6q9lZXM5IDSQDExOpI0MAYqIdQ5iE8ArJnUNITCPeR0NhyLeEjaUZ2A==" saltValue="CPzIW25x/Y7lXLL1t2oX5A==" spinCount="100000" sheet="1" objects="1" scenarios="1"/>
  <mergeCells count="1">
    <mergeCell ref="D1:F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9AB9-341A-4512-BB88-B6841BE69D21}">
  <dimension ref="A1:J5"/>
  <sheetViews>
    <sheetView workbookViewId="0">
      <selection activeCell="G9" sqref="G9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864</v>
      </c>
      <c r="C1" s="114" t="s">
        <v>100</v>
      </c>
      <c r="D1" s="472" t="s">
        <v>895</v>
      </c>
      <c r="E1" s="472"/>
      <c r="F1" s="472"/>
      <c r="H1" s="114" t="s">
        <v>102</v>
      </c>
      <c r="I1" s="143">
        <v>100243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77">
        <v>99003</v>
      </c>
      <c r="B4" s="178" t="s">
        <v>896</v>
      </c>
      <c r="C4" s="179" t="s">
        <v>897</v>
      </c>
      <c r="D4" s="180">
        <v>96</v>
      </c>
      <c r="E4" s="181">
        <v>4.5</v>
      </c>
      <c r="F4" s="182">
        <v>7.69</v>
      </c>
      <c r="G4" s="183">
        <v>0.08</v>
      </c>
      <c r="H4" s="248"/>
      <c r="I4" s="182">
        <f>F4*H4</f>
        <v>0</v>
      </c>
      <c r="J4" s="198" t="s">
        <v>898</v>
      </c>
    </row>
    <row r="5" spans="1:10" ht="24" customHeight="1" x14ac:dyDescent="0.3">
      <c r="A5" s="119"/>
      <c r="B5" s="119"/>
      <c r="C5" s="119"/>
      <c r="D5" s="119"/>
      <c r="E5" s="119"/>
      <c r="F5" s="119"/>
      <c r="G5" s="120"/>
      <c r="H5" s="74"/>
      <c r="I5" s="142">
        <f>SUM(I4:I4)</f>
        <v>0</v>
      </c>
      <c r="J5" s="121" t="s">
        <v>138</v>
      </c>
    </row>
  </sheetData>
  <sheetProtection algorithmName="SHA-512" hashValue="AVii5TZo3QlNDNVbt9kWiPQgxYzk0AQduApWFMuDyc2dmJQGwxBID97m8HqRyz3xuK3tpmQizeF3gghhJp4Aww==" saltValue="dcLQTiAczxAzr1LuDXm6og==" spinCount="100000" sheet="1" objects="1" scenarios="1"/>
  <mergeCells count="1">
    <mergeCell ref="D1:F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82F2-BA04-4033-A869-7EF4A305BD2D}">
  <dimension ref="A1:P12"/>
  <sheetViews>
    <sheetView workbookViewId="0">
      <selection activeCell="E14" sqref="E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864</v>
      </c>
      <c r="C1" s="114" t="s">
        <v>100</v>
      </c>
      <c r="D1" s="492" t="s">
        <v>865</v>
      </c>
      <c r="E1" s="492"/>
      <c r="F1" s="492"/>
      <c r="H1" s="114" t="s">
        <v>102</v>
      </c>
      <c r="I1" s="94">
        <v>110242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99890</v>
      </c>
      <c r="B4" s="178" t="s">
        <v>866</v>
      </c>
      <c r="C4" s="179" t="s">
        <v>772</v>
      </c>
      <c r="D4" s="180">
        <v>53.3</v>
      </c>
      <c r="E4" s="181" t="s">
        <v>867</v>
      </c>
      <c r="F4" s="182">
        <v>12.52</v>
      </c>
      <c r="G4" s="183">
        <v>0.23</v>
      </c>
      <c r="H4" s="248"/>
      <c r="I4" s="182">
        <f t="shared" ref="I4:I11" si="0">F4*H4</f>
        <v>0</v>
      </c>
      <c r="J4" s="198" t="s">
        <v>868</v>
      </c>
    </row>
    <row r="5" spans="1:16" ht="24" customHeight="1" x14ac:dyDescent="0.3">
      <c r="A5" s="141">
        <v>99894</v>
      </c>
      <c r="B5" s="185" t="s">
        <v>869</v>
      </c>
      <c r="C5" s="186" t="s">
        <v>870</v>
      </c>
      <c r="D5" s="187">
        <v>60</v>
      </c>
      <c r="E5" s="188" t="s">
        <v>867</v>
      </c>
      <c r="F5" s="182">
        <v>14.08</v>
      </c>
      <c r="G5" s="183">
        <v>0.23</v>
      </c>
      <c r="H5" s="248"/>
      <c r="I5" s="182">
        <f t="shared" si="0"/>
        <v>0</v>
      </c>
      <c r="J5" s="198" t="s">
        <v>868</v>
      </c>
    </row>
    <row r="6" spans="1:16" ht="24" customHeight="1" x14ac:dyDescent="0.3">
      <c r="A6" s="141">
        <v>90894</v>
      </c>
      <c r="B6" s="185" t="s">
        <v>871</v>
      </c>
      <c r="C6" s="186" t="s">
        <v>872</v>
      </c>
      <c r="D6" s="187">
        <v>96</v>
      </c>
      <c r="E6" s="188" t="s">
        <v>867</v>
      </c>
      <c r="F6" s="190">
        <v>18.72</v>
      </c>
      <c r="G6" s="191">
        <v>0.19500000000000001</v>
      </c>
      <c r="H6" s="249"/>
      <c r="I6" s="190">
        <f t="shared" si="0"/>
        <v>0</v>
      </c>
      <c r="J6" s="198" t="s">
        <v>868</v>
      </c>
    </row>
    <row r="7" spans="1:16" ht="24" customHeight="1" x14ac:dyDescent="0.3">
      <c r="A7" s="141">
        <v>99848</v>
      </c>
      <c r="B7" s="185" t="s">
        <v>873</v>
      </c>
      <c r="C7" s="186" t="s">
        <v>874</v>
      </c>
      <c r="D7" s="187">
        <v>96</v>
      </c>
      <c r="E7" s="188" t="s">
        <v>875</v>
      </c>
      <c r="F7" s="190">
        <v>17.559999999999999</v>
      </c>
      <c r="G7" s="191">
        <v>0.18</v>
      </c>
      <c r="H7" s="249"/>
      <c r="I7" s="190">
        <f t="shared" si="0"/>
        <v>0</v>
      </c>
      <c r="J7" s="199" t="s">
        <v>876</v>
      </c>
    </row>
    <row r="8" spans="1:16" ht="24" customHeight="1" x14ac:dyDescent="0.3">
      <c r="A8" s="141">
        <v>99851</v>
      </c>
      <c r="B8" s="185" t="s">
        <v>877</v>
      </c>
      <c r="C8" s="186" t="s">
        <v>878</v>
      </c>
      <c r="D8" s="187">
        <v>96</v>
      </c>
      <c r="E8" s="188" t="s">
        <v>879</v>
      </c>
      <c r="F8" s="190">
        <v>17.760000000000002</v>
      </c>
      <c r="G8" s="191">
        <v>0.19</v>
      </c>
      <c r="H8" s="249"/>
      <c r="I8" s="190">
        <f t="shared" si="0"/>
        <v>0</v>
      </c>
      <c r="J8" s="199" t="s">
        <v>876</v>
      </c>
    </row>
    <row r="9" spans="1:16" ht="24" customHeight="1" x14ac:dyDescent="0.3">
      <c r="A9" s="141">
        <v>99970</v>
      </c>
      <c r="B9" s="185" t="s">
        <v>880</v>
      </c>
      <c r="C9" s="186" t="s">
        <v>881</v>
      </c>
      <c r="D9" s="187">
        <v>140</v>
      </c>
      <c r="E9" s="188" t="s">
        <v>882</v>
      </c>
      <c r="F9" s="190">
        <v>16.71</v>
      </c>
      <c r="G9" s="191">
        <v>0.12</v>
      </c>
      <c r="H9" s="249"/>
      <c r="I9" s="190">
        <f t="shared" si="0"/>
        <v>0</v>
      </c>
      <c r="J9" s="198" t="s">
        <v>868</v>
      </c>
    </row>
    <row r="10" spans="1:16" ht="24" customHeight="1" x14ac:dyDescent="0.3">
      <c r="A10" s="141">
        <v>99973</v>
      </c>
      <c r="B10" s="185" t="s">
        <v>883</v>
      </c>
      <c r="C10" s="186" t="s">
        <v>881</v>
      </c>
      <c r="D10" s="187">
        <v>94</v>
      </c>
      <c r="E10" s="188" t="s">
        <v>884</v>
      </c>
      <c r="F10" s="190">
        <v>12.91</v>
      </c>
      <c r="G10" s="191">
        <v>0.14000000000000001</v>
      </c>
      <c r="H10" s="249"/>
      <c r="I10" s="190">
        <f t="shared" si="0"/>
        <v>0</v>
      </c>
      <c r="J10" s="199" t="s">
        <v>885</v>
      </c>
    </row>
    <row r="11" spans="1:16" ht="24" customHeight="1" x14ac:dyDescent="0.3">
      <c r="A11" s="141">
        <v>99974</v>
      </c>
      <c r="B11" s="185" t="s">
        <v>886</v>
      </c>
      <c r="C11" s="186" t="s">
        <v>887</v>
      </c>
      <c r="D11" s="187">
        <v>112</v>
      </c>
      <c r="E11" s="188" t="s">
        <v>888</v>
      </c>
      <c r="F11" s="190">
        <v>14.39</v>
      </c>
      <c r="G11" s="191">
        <v>0.13</v>
      </c>
      <c r="H11" s="249"/>
      <c r="I11" s="190">
        <f t="shared" si="0"/>
        <v>0</v>
      </c>
      <c r="J11" s="199" t="s">
        <v>889</v>
      </c>
      <c r="P11" s="140"/>
    </row>
    <row r="12" spans="1:16" ht="24" customHeight="1" x14ac:dyDescent="0.3">
      <c r="A12" s="119"/>
      <c r="B12" s="119"/>
      <c r="C12" s="119"/>
      <c r="D12" s="119"/>
      <c r="E12" s="119"/>
      <c r="F12" s="119"/>
      <c r="G12" s="120"/>
      <c r="H12" s="74"/>
      <c r="I12" s="142">
        <f>SUM(I4:I11)</f>
        <v>0</v>
      </c>
      <c r="J12" s="121" t="s">
        <v>138</v>
      </c>
    </row>
  </sheetData>
  <sheetProtection algorithmName="SHA-512" hashValue="E5OypBcwkALzybYNnmeD3GIAKke6A0kZGl63uOW6QQ/+AvYHA9JRS1LBRGBqUnzaqbqZWmjrJF1GO9CfMim2Mg==" saltValue="Nq2NOJmadbT+azsnVwHL6Q==" spinCount="100000" sheet="1" objects="1" scenarios="1"/>
  <mergeCells count="1">
    <mergeCell ref="D1:F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0B56-7221-472D-B599-A649F35EB574}">
  <dimension ref="A1:J5"/>
  <sheetViews>
    <sheetView workbookViewId="0">
      <selection activeCell="I4" sqref="I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864</v>
      </c>
      <c r="C1" s="114" t="s">
        <v>100</v>
      </c>
      <c r="D1" s="493" t="s">
        <v>890</v>
      </c>
      <c r="E1" s="493"/>
      <c r="F1" s="493"/>
      <c r="H1" s="114" t="s">
        <v>102</v>
      </c>
      <c r="I1" s="143">
        <v>110860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141">
        <v>99001</v>
      </c>
      <c r="B4" s="185" t="s">
        <v>891</v>
      </c>
      <c r="C4" s="186" t="s">
        <v>892</v>
      </c>
      <c r="D4" s="187">
        <v>96</v>
      </c>
      <c r="E4" s="188" t="s">
        <v>893</v>
      </c>
      <c r="F4" s="190">
        <v>22.7</v>
      </c>
      <c r="G4" s="191">
        <v>0.24</v>
      </c>
      <c r="H4" s="249"/>
      <c r="I4" s="190">
        <f>F4*H4</f>
        <v>0</v>
      </c>
      <c r="J4" s="199" t="s">
        <v>374</v>
      </c>
    </row>
    <row r="5" spans="1:10" ht="24" customHeight="1" x14ac:dyDescent="0.3">
      <c r="A5" s="119"/>
      <c r="B5" s="119"/>
      <c r="C5" s="119"/>
      <c r="D5" s="119"/>
      <c r="E5" s="119"/>
      <c r="F5" s="119"/>
      <c r="G5" s="120"/>
      <c r="H5" s="74"/>
      <c r="I5" s="142">
        <f>SUM(I4:I4)</f>
        <v>0</v>
      </c>
      <c r="J5" s="121" t="s">
        <v>138</v>
      </c>
    </row>
  </sheetData>
  <sheetProtection algorithmName="SHA-512" hashValue="AMEIuV7Ou55dojZD0agjTX9c8hOv0eDb5GLhD+2lrfBzoojipk02P40gwlRE+/QfzB8X6k9zksy03+U/naQWrg==" saltValue="2We+0VKyaopthzZ99VPigA==" spinCount="100000" sheet="1" objects="1" scenarios="1"/>
  <mergeCells count="1">
    <mergeCell ref="D1:F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566C-4E7E-4436-818E-7E5244240C58}">
  <dimension ref="A1:P14"/>
  <sheetViews>
    <sheetView workbookViewId="0">
      <selection activeCell="E11" sqref="E11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7.44140625" style="117" bestFit="1" customWidth="1"/>
    <col min="11" max="16384" width="9.109375" style="114"/>
  </cols>
  <sheetData>
    <row r="1" spans="1:16" x14ac:dyDescent="0.3">
      <c r="A1" s="112" t="s">
        <v>98</v>
      </c>
      <c r="B1" s="143" t="s">
        <v>1052</v>
      </c>
      <c r="C1" s="114" t="s">
        <v>100</v>
      </c>
      <c r="D1" s="472" t="s">
        <v>1053</v>
      </c>
      <c r="E1" s="472"/>
      <c r="F1" s="472"/>
      <c r="H1" s="114" t="s">
        <v>102</v>
      </c>
      <c r="I1" s="143">
        <v>110242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307">
        <v>41009</v>
      </c>
      <c r="B4" s="308" t="s">
        <v>1054</v>
      </c>
      <c r="C4" s="136">
        <v>30</v>
      </c>
      <c r="D4" s="283">
        <v>113</v>
      </c>
      <c r="E4" s="283" t="s">
        <v>1055</v>
      </c>
      <c r="F4" s="182">
        <v>25.37</v>
      </c>
      <c r="G4" s="183">
        <v>0.38</v>
      </c>
      <c r="H4" s="248"/>
      <c r="I4" s="182">
        <f>F4*H4</f>
        <v>0</v>
      </c>
      <c r="J4" s="135" t="s">
        <v>1056</v>
      </c>
    </row>
    <row r="5" spans="1:16" ht="24" customHeight="1" x14ac:dyDescent="0.3">
      <c r="A5" s="307">
        <v>10101</v>
      </c>
      <c r="B5" s="309" t="s">
        <v>1057</v>
      </c>
      <c r="C5" s="136">
        <v>15.75</v>
      </c>
      <c r="D5" s="135">
        <v>48</v>
      </c>
      <c r="E5" s="135" t="s">
        <v>1058</v>
      </c>
      <c r="F5" s="182">
        <v>10.77</v>
      </c>
      <c r="G5" s="183">
        <v>1.1499999999999999</v>
      </c>
      <c r="H5" s="248"/>
      <c r="I5" s="182">
        <f t="shared" ref="I5:I13" si="0">F5*H5</f>
        <v>0</v>
      </c>
      <c r="J5" s="135" t="s">
        <v>1056</v>
      </c>
    </row>
    <row r="6" spans="1:16" ht="24" customHeight="1" x14ac:dyDescent="0.3">
      <c r="A6" s="307">
        <v>41834</v>
      </c>
      <c r="B6" s="308" t="s">
        <v>1059</v>
      </c>
      <c r="C6" s="136">
        <v>30</v>
      </c>
      <c r="D6" s="283">
        <v>142</v>
      </c>
      <c r="E6" s="283" t="s">
        <v>1060</v>
      </c>
      <c r="F6" s="190">
        <v>7.52</v>
      </c>
      <c r="G6" s="191">
        <v>0.44</v>
      </c>
      <c r="H6" s="249"/>
      <c r="I6" s="190">
        <f t="shared" si="0"/>
        <v>0</v>
      </c>
      <c r="J6" s="135" t="s">
        <v>1061</v>
      </c>
    </row>
    <row r="7" spans="1:16" ht="24" customHeight="1" x14ac:dyDescent="0.3">
      <c r="A7" s="307">
        <v>62001</v>
      </c>
      <c r="B7" s="310" t="s">
        <v>1062</v>
      </c>
      <c r="C7" s="134">
        <v>18</v>
      </c>
      <c r="D7" s="135">
        <v>144</v>
      </c>
      <c r="E7" s="135" t="s">
        <v>1063</v>
      </c>
      <c r="F7" s="190">
        <v>12.93</v>
      </c>
      <c r="G7" s="191">
        <v>0.28999999999999998</v>
      </c>
      <c r="H7" s="249"/>
      <c r="I7" s="190">
        <f t="shared" si="0"/>
        <v>0</v>
      </c>
      <c r="J7" s="135" t="s">
        <v>1064</v>
      </c>
    </row>
    <row r="8" spans="1:16" ht="24" customHeight="1" x14ac:dyDescent="0.3">
      <c r="A8" s="307">
        <v>70076</v>
      </c>
      <c r="B8" s="311" t="s">
        <v>1065</v>
      </c>
      <c r="C8" s="134">
        <v>22</v>
      </c>
      <c r="D8" s="283">
        <v>120</v>
      </c>
      <c r="E8" s="283" t="s">
        <v>1066</v>
      </c>
      <c r="F8" s="190">
        <v>4.99</v>
      </c>
      <c r="G8" s="191">
        <v>0.88</v>
      </c>
      <c r="H8" s="249"/>
      <c r="I8" s="190">
        <f t="shared" si="0"/>
        <v>0</v>
      </c>
      <c r="J8" s="135" t="s">
        <v>1064</v>
      </c>
    </row>
    <row r="9" spans="1:16" ht="24" customHeight="1" x14ac:dyDescent="0.3">
      <c r="A9" s="307">
        <v>72122</v>
      </c>
      <c r="B9" s="308" t="s">
        <v>1067</v>
      </c>
      <c r="C9" s="134">
        <v>19.350000000000001</v>
      </c>
      <c r="D9" s="283">
        <v>72</v>
      </c>
      <c r="E9" s="135" t="s">
        <v>1068</v>
      </c>
      <c r="F9" s="190">
        <v>6</v>
      </c>
      <c r="G9" s="191">
        <v>0.89</v>
      </c>
      <c r="H9" s="249"/>
      <c r="I9" s="190">
        <f t="shared" si="0"/>
        <v>0</v>
      </c>
      <c r="J9" s="135" t="s">
        <v>1056</v>
      </c>
    </row>
    <row r="10" spans="1:16" ht="24" customHeight="1" x14ac:dyDescent="0.3">
      <c r="A10" s="307">
        <v>53201</v>
      </c>
      <c r="B10" s="308" t="s">
        <v>1069</v>
      </c>
      <c r="C10" s="134">
        <v>30</v>
      </c>
      <c r="D10" s="283">
        <v>96</v>
      </c>
      <c r="E10" s="283" t="s">
        <v>1070</v>
      </c>
      <c r="F10" s="190">
        <v>21.55</v>
      </c>
      <c r="G10" s="191">
        <v>0.53</v>
      </c>
      <c r="H10" s="249"/>
      <c r="I10" s="190">
        <f t="shared" si="0"/>
        <v>0</v>
      </c>
      <c r="J10" s="135" t="s">
        <v>1056</v>
      </c>
    </row>
    <row r="11" spans="1:16" ht="24" customHeight="1" x14ac:dyDescent="0.3">
      <c r="A11" s="307">
        <v>52222</v>
      </c>
      <c r="B11" s="308" t="s">
        <v>1071</v>
      </c>
      <c r="C11" s="134">
        <v>28.08</v>
      </c>
      <c r="D11" s="135">
        <v>96</v>
      </c>
      <c r="E11" s="135" t="s">
        <v>1072</v>
      </c>
      <c r="F11" s="190">
        <v>15.2</v>
      </c>
      <c r="G11" s="191">
        <v>0.57999999999999996</v>
      </c>
      <c r="H11" s="249"/>
      <c r="I11" s="190">
        <f t="shared" si="0"/>
        <v>0</v>
      </c>
      <c r="J11" s="135" t="s">
        <v>1073</v>
      </c>
      <c r="P11" s="140"/>
    </row>
    <row r="12" spans="1:16" ht="24" customHeight="1" x14ac:dyDescent="0.3">
      <c r="A12" s="307" t="s">
        <v>1074</v>
      </c>
      <c r="B12" s="308" t="s">
        <v>1075</v>
      </c>
      <c r="C12" s="134">
        <v>29.53</v>
      </c>
      <c r="D12" s="135">
        <v>110</v>
      </c>
      <c r="E12" s="135" t="s">
        <v>1068</v>
      </c>
      <c r="F12" s="190">
        <v>20.260000000000002</v>
      </c>
      <c r="G12" s="191">
        <v>0.46</v>
      </c>
      <c r="H12" s="249"/>
      <c r="I12" s="190">
        <f t="shared" si="0"/>
        <v>0</v>
      </c>
      <c r="J12" s="135" t="s">
        <v>1076</v>
      </c>
    </row>
    <row r="13" spans="1:16" ht="24" customHeight="1" x14ac:dyDescent="0.3">
      <c r="A13" s="308" t="s">
        <v>1077</v>
      </c>
      <c r="B13" s="308" t="s">
        <v>1078</v>
      </c>
      <c r="C13" s="309">
        <v>29.97</v>
      </c>
      <c r="D13" s="135">
        <v>221</v>
      </c>
      <c r="E13" s="135" t="s">
        <v>1079</v>
      </c>
      <c r="F13" s="190">
        <v>9.3699999999999992</v>
      </c>
      <c r="G13" s="191">
        <v>0.28000000000000003</v>
      </c>
      <c r="H13" s="249"/>
      <c r="I13" s="190">
        <f t="shared" si="0"/>
        <v>0</v>
      </c>
      <c r="J13" s="135" t="s">
        <v>1061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rIRS8V9sTK2hjhZxNqY80lUpaMpBVAhrt+pCg8QqO/xTavCm8xeGZH5GGvVcb2m46sAvEcGBoc8oV8xy/Azw0Q==" saltValue="cQWFF5LFteUsmPna3Zz7FA==" spinCount="100000" sheet="1" objects="1" scenarios="1"/>
  <mergeCells count="1">
    <mergeCell ref="D1:F1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5DDA-C0FC-4466-BCDB-B64C3ED5EEF8}">
  <dimension ref="A1:O14"/>
  <sheetViews>
    <sheetView workbookViewId="0">
      <selection activeCell="F12" sqref="F12 H12"/>
    </sheetView>
  </sheetViews>
  <sheetFormatPr defaultColWidth="9.109375" defaultRowHeight="14.4" x14ac:dyDescent="0.3"/>
  <cols>
    <col min="1" max="1" width="10.5546875" style="114" customWidth="1"/>
    <col min="2" max="2" width="47.332031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5" x14ac:dyDescent="0.3">
      <c r="A1" s="112" t="s">
        <v>98</v>
      </c>
      <c r="B1" s="143" t="s">
        <v>899</v>
      </c>
      <c r="C1" s="114" t="s">
        <v>100</v>
      </c>
      <c r="D1" s="472" t="s">
        <v>900</v>
      </c>
      <c r="E1" s="472"/>
      <c r="F1" s="472"/>
      <c r="H1" s="114" t="s">
        <v>102</v>
      </c>
      <c r="I1" s="116">
        <v>110601</v>
      </c>
    </row>
    <row r="2" spans="1:15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5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5" ht="24" customHeight="1" thickTop="1" x14ac:dyDescent="0.3">
      <c r="A4" s="300">
        <v>418304</v>
      </c>
      <c r="B4" s="300" t="s">
        <v>901</v>
      </c>
      <c r="C4" s="301">
        <v>10</v>
      </c>
      <c r="D4" s="302">
        <v>40</v>
      </c>
      <c r="E4" s="303">
        <v>4</v>
      </c>
      <c r="F4" s="304">
        <v>9.8800000000000008</v>
      </c>
      <c r="G4" s="183">
        <v>0.24700000000000003</v>
      </c>
      <c r="H4" s="248"/>
      <c r="I4" s="182">
        <f>F4*H4</f>
        <v>0</v>
      </c>
      <c r="J4" s="198" t="s">
        <v>902</v>
      </c>
    </row>
    <row r="5" spans="1:15" ht="24" customHeight="1" x14ac:dyDescent="0.3">
      <c r="A5" s="305">
        <v>418318</v>
      </c>
      <c r="B5" s="305" t="s">
        <v>903</v>
      </c>
      <c r="C5" s="186">
        <v>10</v>
      </c>
      <c r="D5" s="187">
        <v>44</v>
      </c>
      <c r="E5" s="188">
        <v>3.6</v>
      </c>
      <c r="F5" s="190">
        <v>10.84</v>
      </c>
      <c r="G5" s="183">
        <v>0.24636363636363637</v>
      </c>
      <c r="H5" s="248"/>
      <c r="I5" s="182">
        <f t="shared" ref="I5:I13" si="0">F5*H5</f>
        <v>0</v>
      </c>
      <c r="J5" s="198" t="s">
        <v>902</v>
      </c>
    </row>
    <row r="6" spans="1:15" ht="24" customHeight="1" x14ac:dyDescent="0.3">
      <c r="A6" s="305">
        <v>422071</v>
      </c>
      <c r="B6" s="305" t="s">
        <v>904</v>
      </c>
      <c r="C6" s="186">
        <v>10</v>
      </c>
      <c r="D6" s="187">
        <v>40</v>
      </c>
      <c r="E6" s="188">
        <v>4</v>
      </c>
      <c r="F6" s="190">
        <v>9.8800000000000008</v>
      </c>
      <c r="G6" s="183">
        <v>0.24700000000000003</v>
      </c>
      <c r="H6" s="249"/>
      <c r="I6" s="190">
        <f t="shared" si="0"/>
        <v>0</v>
      </c>
      <c r="J6" s="198" t="s">
        <v>905</v>
      </c>
    </row>
    <row r="7" spans="1:15" ht="24" customHeight="1" x14ac:dyDescent="0.3">
      <c r="A7" s="305">
        <v>422072</v>
      </c>
      <c r="B7" s="305" t="s">
        <v>906</v>
      </c>
      <c r="C7" s="186">
        <v>10</v>
      </c>
      <c r="D7" s="187">
        <v>44</v>
      </c>
      <c r="E7" s="188">
        <v>3.6</v>
      </c>
      <c r="F7" s="190">
        <v>10.84</v>
      </c>
      <c r="G7" s="183">
        <v>0.24636363636363637</v>
      </c>
      <c r="H7" s="249"/>
      <c r="I7" s="190">
        <f t="shared" si="0"/>
        <v>0</v>
      </c>
      <c r="J7" s="199" t="s">
        <v>907</v>
      </c>
    </row>
    <row r="8" spans="1:15" ht="24" customHeight="1" x14ac:dyDescent="0.3">
      <c r="A8" s="305">
        <v>429077</v>
      </c>
      <c r="B8" s="305" t="s">
        <v>908</v>
      </c>
      <c r="C8" s="186">
        <v>10</v>
      </c>
      <c r="D8" s="187">
        <v>40</v>
      </c>
      <c r="E8" s="188">
        <v>4</v>
      </c>
      <c r="F8" s="190">
        <v>10.47</v>
      </c>
      <c r="G8" s="191">
        <v>0.26175000000000004</v>
      </c>
      <c r="H8" s="249"/>
      <c r="I8" s="190">
        <f t="shared" si="0"/>
        <v>0</v>
      </c>
      <c r="J8" s="199" t="s">
        <v>909</v>
      </c>
    </row>
    <row r="9" spans="1:15" ht="24" customHeight="1" x14ac:dyDescent="0.3">
      <c r="A9" s="305">
        <v>429078</v>
      </c>
      <c r="B9" s="305" t="s">
        <v>910</v>
      </c>
      <c r="C9" s="186">
        <v>10</v>
      </c>
      <c r="D9" s="187">
        <v>40</v>
      </c>
      <c r="E9" s="188">
        <v>4</v>
      </c>
      <c r="F9" s="190">
        <v>10.47</v>
      </c>
      <c r="G9" s="191">
        <v>0.26175000000000004</v>
      </c>
      <c r="H9" s="249"/>
      <c r="I9" s="190">
        <f t="shared" si="0"/>
        <v>0</v>
      </c>
      <c r="J9" s="199" t="s">
        <v>909</v>
      </c>
    </row>
    <row r="10" spans="1:15" ht="24" customHeight="1" x14ac:dyDescent="0.3">
      <c r="A10" s="305">
        <v>418306</v>
      </c>
      <c r="B10" s="305" t="s">
        <v>911</v>
      </c>
      <c r="C10" s="186">
        <v>10</v>
      </c>
      <c r="D10" s="187">
        <v>40</v>
      </c>
      <c r="E10" s="188">
        <v>4</v>
      </c>
      <c r="F10" s="190">
        <v>9.8000000000000007</v>
      </c>
      <c r="G10" s="191">
        <v>0.24500000000000002</v>
      </c>
      <c r="H10" s="249"/>
      <c r="I10" s="190">
        <f t="shared" si="0"/>
        <v>0</v>
      </c>
      <c r="J10" s="199" t="s">
        <v>902</v>
      </c>
    </row>
    <row r="11" spans="1:15" ht="24" customHeight="1" x14ac:dyDescent="0.3">
      <c r="A11" s="305">
        <v>425226</v>
      </c>
      <c r="B11" s="305" t="s">
        <v>912</v>
      </c>
      <c r="C11" s="186">
        <v>10</v>
      </c>
      <c r="D11" s="187">
        <v>44</v>
      </c>
      <c r="E11" s="188">
        <v>3.6</v>
      </c>
      <c r="F11" s="190">
        <v>11.08</v>
      </c>
      <c r="G11" s="191">
        <v>0.25181818181818183</v>
      </c>
      <c r="H11" s="249"/>
      <c r="I11" s="190">
        <f t="shared" si="0"/>
        <v>0</v>
      </c>
      <c r="J11" s="199" t="s">
        <v>902</v>
      </c>
      <c r="O11" s="140"/>
    </row>
    <row r="12" spans="1:15" ht="24" customHeight="1" x14ac:dyDescent="0.3">
      <c r="A12" s="141">
        <v>417317</v>
      </c>
      <c r="B12" s="306" t="s">
        <v>913</v>
      </c>
      <c r="C12" s="186">
        <v>10</v>
      </c>
      <c r="D12" s="187">
        <v>53</v>
      </c>
      <c r="E12" s="188">
        <v>3</v>
      </c>
      <c r="F12" s="190">
        <v>9.75</v>
      </c>
      <c r="G12" s="191">
        <v>0.18396226415094338</v>
      </c>
      <c r="H12" s="249"/>
      <c r="I12" s="190">
        <f t="shared" si="0"/>
        <v>0</v>
      </c>
      <c r="J12" s="199" t="s">
        <v>914</v>
      </c>
    </row>
    <row r="13" spans="1:15" ht="24" customHeight="1" x14ac:dyDescent="0.3">
      <c r="A13" s="141"/>
      <c r="B13" s="185"/>
      <c r="C13" s="186"/>
      <c r="D13" s="187"/>
      <c r="E13" s="188"/>
      <c r="F13" s="190"/>
      <c r="G13" s="191"/>
      <c r="H13" s="249"/>
      <c r="I13" s="190">
        <f t="shared" si="0"/>
        <v>0</v>
      </c>
      <c r="J13" s="199"/>
    </row>
    <row r="14" spans="1:15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BU/BBWJPmyY1XzIaSUhkbnbAqeC1wO3c8SP8XvfMiIzTLlwnEiUaCfvD1mqA6fUKAQm+ZO5kFjiCB5TW/t2jEg==" saltValue="nmdVbjshY6f8tjF3VAI/wQ==" spinCount="100000" sheet="1" objects="1" scenarios="1"/>
  <mergeCells count="1">
    <mergeCell ref="D1:F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FCF2-E130-44BB-A2D8-EBC87001E158}">
  <dimension ref="A1:J14"/>
  <sheetViews>
    <sheetView workbookViewId="0">
      <selection activeCell="I4" sqref="I4:I13"/>
    </sheetView>
  </sheetViews>
  <sheetFormatPr defaultRowHeight="14.4" x14ac:dyDescent="0.3"/>
  <cols>
    <col min="1" max="1" width="16.44140625" style="114" customWidth="1"/>
    <col min="2" max="2" width="35.109375" style="114" customWidth="1"/>
    <col min="3" max="3" width="15.109375" style="114" customWidth="1"/>
    <col min="4" max="4" width="15.33203125" style="114" customWidth="1"/>
    <col min="5" max="5" width="14.109375" style="114" customWidth="1"/>
    <col min="6" max="7" width="14.44140625" style="114" customWidth="1"/>
    <col min="8" max="8" width="16.33203125" style="241" customWidth="1"/>
    <col min="9" max="9" width="13.33203125" style="114" customWidth="1"/>
    <col min="10" max="10" width="28.88671875" style="114" customWidth="1"/>
    <col min="11" max="16384" width="8.88671875" style="114"/>
  </cols>
  <sheetData>
    <row r="1" spans="1:10" x14ac:dyDescent="0.3">
      <c r="A1" s="112" t="s">
        <v>98</v>
      </c>
      <c r="B1" s="113" t="s">
        <v>915</v>
      </c>
      <c r="C1" s="114" t="s">
        <v>100</v>
      </c>
      <c r="D1" s="476" t="s">
        <v>916</v>
      </c>
      <c r="E1" s="476"/>
      <c r="F1" s="476"/>
      <c r="G1" s="115"/>
      <c r="H1" s="114" t="s">
        <v>102</v>
      </c>
      <c r="I1" s="299">
        <v>100154</v>
      </c>
      <c r="J1" s="117"/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ht="43.8" thickBot="1" x14ac:dyDescent="0.35">
      <c r="A3" s="122" t="s">
        <v>104</v>
      </c>
      <c r="B3" s="122" t="s">
        <v>105</v>
      </c>
      <c r="C3" s="220" t="s">
        <v>106</v>
      </c>
      <c r="D3" s="220" t="s">
        <v>107</v>
      </c>
      <c r="E3" s="220" t="s">
        <v>108</v>
      </c>
      <c r="F3" s="220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240">
        <v>10000006919</v>
      </c>
      <c r="B4" s="240" t="s">
        <v>917</v>
      </c>
      <c r="C4" s="240">
        <v>18.13</v>
      </c>
      <c r="D4" s="240">
        <v>100</v>
      </c>
      <c r="E4" s="240">
        <v>2.86</v>
      </c>
      <c r="F4" s="298">
        <v>41.97</v>
      </c>
      <c r="G4" s="183">
        <v>0.41970000000000002</v>
      </c>
      <c r="H4" s="248"/>
      <c r="I4" s="182">
        <f t="shared" ref="I4:I13" si="0">F4*H4</f>
        <v>0</v>
      </c>
      <c r="J4" s="198" t="s">
        <v>918</v>
      </c>
    </row>
    <row r="5" spans="1:10" ht="24" customHeight="1" x14ac:dyDescent="0.3">
      <c r="A5" s="240">
        <v>10000011151</v>
      </c>
      <c r="B5" s="240" t="s">
        <v>919</v>
      </c>
      <c r="C5" s="240">
        <v>27.5</v>
      </c>
      <c r="D5" s="240">
        <v>80</v>
      </c>
      <c r="E5" s="240">
        <v>5.43</v>
      </c>
      <c r="F5" s="298">
        <v>30.74</v>
      </c>
      <c r="G5" s="183">
        <v>0.38429999999999997</v>
      </c>
      <c r="H5" s="248"/>
      <c r="I5" s="182">
        <f t="shared" si="0"/>
        <v>0</v>
      </c>
      <c r="J5" s="198" t="s">
        <v>920</v>
      </c>
    </row>
    <row r="6" spans="1:10" ht="24" customHeight="1" x14ac:dyDescent="0.3">
      <c r="A6" s="240">
        <v>10000011710</v>
      </c>
      <c r="B6" s="240" t="s">
        <v>921</v>
      </c>
      <c r="C6" s="240">
        <v>28.2</v>
      </c>
      <c r="D6" s="240">
        <v>96</v>
      </c>
      <c r="E6" s="240">
        <v>4.66</v>
      </c>
      <c r="F6" s="298">
        <v>27.84</v>
      </c>
      <c r="G6" s="183">
        <v>0.28999999999999998</v>
      </c>
      <c r="H6" s="249"/>
      <c r="I6" s="190">
        <f t="shared" si="0"/>
        <v>0</v>
      </c>
      <c r="J6" s="198" t="s">
        <v>922</v>
      </c>
    </row>
    <row r="7" spans="1:10" ht="24" customHeight="1" x14ac:dyDescent="0.3">
      <c r="A7" s="240">
        <v>10000013740</v>
      </c>
      <c r="B7" s="240" t="s">
        <v>923</v>
      </c>
      <c r="C7" s="240">
        <v>25</v>
      </c>
      <c r="D7" s="240">
        <v>143</v>
      </c>
      <c r="E7" s="240">
        <v>2.75</v>
      </c>
      <c r="F7" s="298">
        <v>61.4</v>
      </c>
      <c r="G7" s="183">
        <v>0.42930000000000001</v>
      </c>
      <c r="H7" s="249"/>
      <c r="I7" s="190">
        <f t="shared" si="0"/>
        <v>0</v>
      </c>
      <c r="J7" s="198" t="s">
        <v>918</v>
      </c>
    </row>
    <row r="8" spans="1:10" ht="24" customHeight="1" x14ac:dyDescent="0.3">
      <c r="A8" s="240">
        <v>10000013753</v>
      </c>
      <c r="B8" s="240" t="s">
        <v>924</v>
      </c>
      <c r="C8" s="240">
        <v>18.75</v>
      </c>
      <c r="D8" s="240">
        <v>100</v>
      </c>
      <c r="E8" s="240">
        <v>2.96</v>
      </c>
      <c r="F8" s="298">
        <v>35.79</v>
      </c>
      <c r="G8" s="183">
        <v>0.3579</v>
      </c>
      <c r="H8" s="249"/>
      <c r="I8" s="190">
        <f t="shared" si="0"/>
        <v>0</v>
      </c>
      <c r="J8" s="198" t="s">
        <v>918</v>
      </c>
    </row>
    <row r="9" spans="1:10" ht="24" customHeight="1" x14ac:dyDescent="0.3">
      <c r="A9" s="240">
        <v>10000015230</v>
      </c>
      <c r="B9" s="240" t="s">
        <v>925</v>
      </c>
      <c r="C9" s="240">
        <v>30</v>
      </c>
      <c r="D9" s="240">
        <v>160</v>
      </c>
      <c r="E9" s="240">
        <v>2.96</v>
      </c>
      <c r="F9" s="298">
        <v>115.89</v>
      </c>
      <c r="G9" s="183">
        <v>0.72430000000000005</v>
      </c>
      <c r="H9" s="249"/>
      <c r="I9" s="190">
        <f t="shared" si="0"/>
        <v>0</v>
      </c>
      <c r="J9" s="198" t="s">
        <v>926</v>
      </c>
    </row>
    <row r="10" spans="1:10" ht="24" customHeight="1" x14ac:dyDescent="0.3">
      <c r="A10" s="240">
        <v>10000037600</v>
      </c>
      <c r="B10" s="240" t="s">
        <v>927</v>
      </c>
      <c r="C10" s="240">
        <v>20.13</v>
      </c>
      <c r="D10" s="240">
        <v>140</v>
      </c>
      <c r="E10" s="240">
        <v>2.2599999999999998</v>
      </c>
      <c r="F10" s="298">
        <v>69.430000000000007</v>
      </c>
      <c r="G10" s="183">
        <v>0.49590000000000001</v>
      </c>
      <c r="H10" s="249"/>
      <c r="I10" s="190">
        <f t="shared" si="0"/>
        <v>0</v>
      </c>
      <c r="J10" s="198" t="s">
        <v>918</v>
      </c>
    </row>
    <row r="11" spans="1:10" ht="24" customHeight="1" x14ac:dyDescent="0.3">
      <c r="A11" s="240">
        <v>10000069050</v>
      </c>
      <c r="B11" s="240" t="s">
        <v>928</v>
      </c>
      <c r="C11" s="240">
        <v>21.25</v>
      </c>
      <c r="D11" s="240">
        <v>170</v>
      </c>
      <c r="E11" s="240">
        <v>1.98</v>
      </c>
      <c r="F11" s="298">
        <v>85.98</v>
      </c>
      <c r="G11" s="183">
        <v>0.50580000000000003</v>
      </c>
      <c r="H11" s="249"/>
      <c r="I11" s="190">
        <f t="shared" si="0"/>
        <v>0</v>
      </c>
      <c r="J11" s="198" t="s">
        <v>918</v>
      </c>
    </row>
    <row r="12" spans="1:10" ht="24" customHeight="1" x14ac:dyDescent="0.3">
      <c r="A12" s="240">
        <v>10000069097</v>
      </c>
      <c r="B12" s="240" t="s">
        <v>929</v>
      </c>
      <c r="C12" s="240">
        <v>15.09</v>
      </c>
      <c r="D12" s="240">
        <v>115</v>
      </c>
      <c r="E12" s="240">
        <v>2.08</v>
      </c>
      <c r="F12" s="298">
        <v>31.49</v>
      </c>
      <c r="G12" s="183">
        <v>0.27379999999999999</v>
      </c>
      <c r="H12" s="249"/>
      <c r="I12" s="190">
        <f t="shared" si="0"/>
        <v>0</v>
      </c>
      <c r="J12" s="198" t="s">
        <v>918</v>
      </c>
    </row>
    <row r="13" spans="1:10" ht="24" customHeight="1" x14ac:dyDescent="0.3">
      <c r="A13" s="240">
        <v>10000073050</v>
      </c>
      <c r="B13" s="240" t="s">
        <v>930</v>
      </c>
      <c r="C13" s="240">
        <v>30</v>
      </c>
      <c r="D13" s="240">
        <v>192</v>
      </c>
      <c r="E13" s="240">
        <v>2.4700000000000002</v>
      </c>
      <c r="F13" s="298">
        <v>95.12</v>
      </c>
      <c r="G13" s="183">
        <v>0.49540000000000001</v>
      </c>
      <c r="H13" s="249"/>
      <c r="I13" s="190">
        <f t="shared" si="0"/>
        <v>0</v>
      </c>
      <c r="J13" s="198" t="s">
        <v>918</v>
      </c>
    </row>
    <row r="14" spans="1:10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dla5M9TettxAtx34UkF1Uq9/ZpK1nM6pJzlVAHp2cqKJth3kJ7irksUPX1R5aPDYaXUmwPnblMSS3WHjBuh2Mg==" saltValue="aqIVJFpGkHAr4yA4Q/hQHw==" spinCount="100000" sheet="1" objects="1" scenarios="1"/>
  <mergeCells count="1">
    <mergeCell ref="D1:F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2C91-DEF0-4831-8C5C-C9FF1C03EF41}">
  <dimension ref="A1:J14"/>
  <sheetViews>
    <sheetView workbookViewId="0">
      <selection activeCell="B9" sqref="B9"/>
    </sheetView>
  </sheetViews>
  <sheetFormatPr defaultColWidth="9.109375" defaultRowHeight="14.4" x14ac:dyDescent="0.3"/>
  <cols>
    <col min="1" max="1" width="22.4414062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554687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13" t="s">
        <v>915</v>
      </c>
      <c r="C1" s="114" t="s">
        <v>100</v>
      </c>
      <c r="D1" s="476" t="s">
        <v>931</v>
      </c>
      <c r="E1" s="476"/>
      <c r="F1" s="476"/>
      <c r="H1" s="114" t="s">
        <v>102</v>
      </c>
      <c r="I1" s="113">
        <v>100103</v>
      </c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22" t="s">
        <v>104</v>
      </c>
      <c r="B3" s="122" t="s">
        <v>105</v>
      </c>
      <c r="C3" s="220" t="s">
        <v>106</v>
      </c>
      <c r="D3" s="220" t="s">
        <v>107</v>
      </c>
      <c r="E3" s="220" t="s">
        <v>108</v>
      </c>
      <c r="F3" s="220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240">
        <v>10021540928</v>
      </c>
      <c r="B4" s="240" t="s">
        <v>932</v>
      </c>
      <c r="C4" s="240">
        <v>30.8</v>
      </c>
      <c r="D4" s="240">
        <v>150</v>
      </c>
      <c r="E4" s="240">
        <v>3.25</v>
      </c>
      <c r="F4" s="298">
        <v>13.58</v>
      </c>
      <c r="G4" s="183">
        <v>9.0499999999999997E-2</v>
      </c>
      <c r="H4" s="248"/>
      <c r="I4" s="182">
        <f t="shared" ref="I4:I13" si="0">F4*H4</f>
        <v>0</v>
      </c>
      <c r="J4" s="198" t="s">
        <v>933</v>
      </c>
    </row>
    <row r="5" spans="1:10" ht="24" customHeight="1" x14ac:dyDescent="0.3">
      <c r="A5" s="240">
        <v>10038590928</v>
      </c>
      <c r="B5" s="240" t="s">
        <v>934</v>
      </c>
      <c r="C5" s="240">
        <v>31.86</v>
      </c>
      <c r="D5" s="240">
        <v>141</v>
      </c>
      <c r="E5" s="240">
        <v>3.56</v>
      </c>
      <c r="F5" s="298">
        <v>18.23</v>
      </c>
      <c r="G5" s="183">
        <v>0.1293</v>
      </c>
      <c r="H5" s="249"/>
      <c r="I5" s="190">
        <f t="shared" si="0"/>
        <v>0</v>
      </c>
      <c r="J5" s="198" t="s">
        <v>933</v>
      </c>
    </row>
    <row r="6" spans="1:10" ht="24" customHeight="1" x14ac:dyDescent="0.3">
      <c r="A6" s="240">
        <v>10164770928</v>
      </c>
      <c r="B6" s="240" t="s">
        <v>935</v>
      </c>
      <c r="C6" s="240">
        <v>30.6</v>
      </c>
      <c r="D6" s="240">
        <v>144</v>
      </c>
      <c r="E6" s="240">
        <v>3.35</v>
      </c>
      <c r="F6" s="298">
        <v>14.92</v>
      </c>
      <c r="G6" s="183">
        <v>0.1036</v>
      </c>
      <c r="H6" s="249"/>
      <c r="I6" s="190">
        <f t="shared" si="0"/>
        <v>0</v>
      </c>
      <c r="J6" s="199" t="s">
        <v>936</v>
      </c>
    </row>
    <row r="7" spans="1:10" ht="24" customHeight="1" x14ac:dyDescent="0.3">
      <c r="A7" s="240">
        <v>10164780928</v>
      </c>
      <c r="B7" s="240" t="s">
        <v>937</v>
      </c>
      <c r="C7" s="240">
        <v>30.6</v>
      </c>
      <c r="D7" s="240">
        <v>144</v>
      </c>
      <c r="E7" s="240">
        <v>3.35</v>
      </c>
      <c r="F7" s="298">
        <v>14.92</v>
      </c>
      <c r="G7" s="183">
        <v>0.1036</v>
      </c>
      <c r="H7" s="249"/>
      <c r="I7" s="190">
        <f t="shared" si="0"/>
        <v>0</v>
      </c>
      <c r="J7" s="199" t="s">
        <v>936</v>
      </c>
    </row>
    <row r="8" spans="1:10" ht="24" customHeight="1" x14ac:dyDescent="0.3">
      <c r="A8" s="240">
        <v>10174430928</v>
      </c>
      <c r="B8" s="240" t="s">
        <v>938</v>
      </c>
      <c r="C8" s="240">
        <v>30.07</v>
      </c>
      <c r="D8" s="240">
        <v>336</v>
      </c>
      <c r="E8" s="240">
        <v>1.41</v>
      </c>
      <c r="F8" s="298">
        <v>41.48</v>
      </c>
      <c r="G8" s="183">
        <v>0.1235</v>
      </c>
      <c r="H8" s="249"/>
      <c r="I8" s="190">
        <f t="shared" si="0"/>
        <v>0</v>
      </c>
      <c r="J8" s="199" t="s">
        <v>939</v>
      </c>
    </row>
    <row r="9" spans="1:10" ht="24" customHeight="1" x14ac:dyDescent="0.3">
      <c r="A9" s="240">
        <v>10197770328</v>
      </c>
      <c r="B9" s="240" t="s">
        <v>940</v>
      </c>
      <c r="C9" s="240">
        <v>10</v>
      </c>
      <c r="D9" s="240">
        <v>58</v>
      </c>
      <c r="E9" s="240">
        <v>2.75</v>
      </c>
      <c r="F9" s="298">
        <v>10.32</v>
      </c>
      <c r="G9" s="183">
        <v>0.1779</v>
      </c>
      <c r="H9" s="249"/>
      <c r="I9" s="190">
        <f t="shared" si="0"/>
        <v>0</v>
      </c>
      <c r="J9" s="199" t="s">
        <v>918</v>
      </c>
    </row>
    <row r="10" spans="1:10" ht="24" customHeight="1" x14ac:dyDescent="0.3">
      <c r="A10" s="240">
        <v>10199570328</v>
      </c>
      <c r="B10" s="240" t="s">
        <v>941</v>
      </c>
      <c r="C10" s="240">
        <v>20.13</v>
      </c>
      <c r="D10" s="240">
        <v>107</v>
      </c>
      <c r="E10" s="240">
        <v>2.96</v>
      </c>
      <c r="F10" s="298">
        <v>25.89</v>
      </c>
      <c r="G10" s="183">
        <v>0.24199999999999999</v>
      </c>
      <c r="H10" s="249"/>
      <c r="I10" s="190">
        <f t="shared" si="0"/>
        <v>0</v>
      </c>
      <c r="J10" s="199" t="s">
        <v>918</v>
      </c>
    </row>
    <row r="11" spans="1:10" ht="24" customHeight="1" x14ac:dyDescent="0.3">
      <c r="A11" s="240">
        <v>10383500928</v>
      </c>
      <c r="B11" s="240" t="s">
        <v>942</v>
      </c>
      <c r="C11" s="240">
        <v>10</v>
      </c>
      <c r="D11" s="240">
        <v>54</v>
      </c>
      <c r="E11" s="240">
        <v>2.96</v>
      </c>
      <c r="F11" s="298">
        <v>10.61</v>
      </c>
      <c r="G11" s="183">
        <v>0.19650000000000001</v>
      </c>
      <c r="H11" s="249"/>
      <c r="I11" s="190">
        <f t="shared" si="0"/>
        <v>0</v>
      </c>
      <c r="J11" s="199" t="s">
        <v>943</v>
      </c>
    </row>
    <row r="12" spans="1:10" ht="24" customHeight="1" x14ac:dyDescent="0.3">
      <c r="A12" s="240">
        <v>10460120928</v>
      </c>
      <c r="B12" s="240" t="s">
        <v>944</v>
      </c>
      <c r="C12" s="240">
        <v>10</v>
      </c>
      <c r="D12" s="240">
        <v>70</v>
      </c>
      <c r="E12" s="240">
        <v>2.96</v>
      </c>
      <c r="F12" s="298">
        <v>13.18</v>
      </c>
      <c r="G12" s="183">
        <v>0.1883</v>
      </c>
      <c r="H12" s="249"/>
      <c r="I12" s="190">
        <f t="shared" si="0"/>
        <v>0</v>
      </c>
      <c r="J12" s="199" t="s">
        <v>918</v>
      </c>
    </row>
    <row r="13" spans="1:10" ht="24" customHeight="1" x14ac:dyDescent="0.3">
      <c r="A13" s="240">
        <v>10703020928</v>
      </c>
      <c r="B13" s="240" t="s">
        <v>945</v>
      </c>
      <c r="C13" s="240">
        <v>30.94</v>
      </c>
      <c r="D13" s="240">
        <v>132</v>
      </c>
      <c r="E13" s="240">
        <v>3.7</v>
      </c>
      <c r="F13" s="298">
        <v>31.28</v>
      </c>
      <c r="G13" s="183">
        <v>0.23699999999999999</v>
      </c>
      <c r="H13" s="249"/>
      <c r="I13" s="190">
        <f t="shared" si="0"/>
        <v>0</v>
      </c>
      <c r="J13" s="198" t="s">
        <v>933</v>
      </c>
    </row>
    <row r="14" spans="1:10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e4jFZ2Fxxll3GrHf6JB7fUAleS3u6um7uoohCjV5s+f4vA/ZUGPraC+NEwDTHfXNRWqf9Farsjxf6AUcY+zY7g==" saltValue="+A/WA2Fv3X7czz5f5aCqVg==" spinCount="100000" sheet="1" objects="1" scenarios="1"/>
  <mergeCells count="1">
    <mergeCell ref="D1:F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29AB-6AC0-4FD6-B330-68CBC00EC770}">
  <dimension ref="A1:J14"/>
  <sheetViews>
    <sheetView workbookViewId="0">
      <selection activeCell="I4" sqref="I4:I13"/>
    </sheetView>
  </sheetViews>
  <sheetFormatPr defaultRowHeight="14.4" x14ac:dyDescent="0.3"/>
  <cols>
    <col min="1" max="1" width="26.88671875" style="114" customWidth="1"/>
    <col min="2" max="2" width="39.109375" style="114" customWidth="1"/>
    <col min="3" max="3" width="17.44140625" style="114" customWidth="1"/>
    <col min="4" max="4" width="12.33203125" style="114" customWidth="1"/>
    <col min="5" max="5" width="12.88671875" style="114" customWidth="1"/>
    <col min="6" max="6" width="14.33203125" style="114" customWidth="1"/>
    <col min="7" max="7" width="13.5546875" style="114" customWidth="1"/>
    <col min="8" max="8" width="13.5546875" style="241" customWidth="1"/>
    <col min="9" max="9" width="14.109375" style="114" customWidth="1"/>
    <col min="10" max="10" width="19" style="114" customWidth="1"/>
    <col min="11" max="16384" width="8.88671875" style="114"/>
  </cols>
  <sheetData>
    <row r="1" spans="1:10" x14ac:dyDescent="0.3">
      <c r="A1" s="112" t="s">
        <v>98</v>
      </c>
      <c r="B1" s="113" t="s">
        <v>915</v>
      </c>
      <c r="C1" s="114" t="s">
        <v>100</v>
      </c>
      <c r="D1" s="476" t="s">
        <v>946</v>
      </c>
      <c r="E1" s="476"/>
      <c r="F1" s="476"/>
      <c r="G1" s="115"/>
      <c r="H1" s="114" t="s">
        <v>102</v>
      </c>
      <c r="I1" s="297">
        <v>110244</v>
      </c>
      <c r="J1" s="117"/>
    </row>
    <row r="2" spans="1:10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ht="43.8" thickBot="1" x14ac:dyDescent="0.35">
      <c r="A3" s="122" t="s">
        <v>104</v>
      </c>
      <c r="B3" s="122" t="s">
        <v>105</v>
      </c>
      <c r="C3" s="220" t="s">
        <v>106</v>
      </c>
      <c r="D3" s="220" t="s">
        <v>107</v>
      </c>
      <c r="E3" s="220" t="s">
        <v>108</v>
      </c>
      <c r="F3" s="220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0" ht="24" customHeight="1" thickTop="1" x14ac:dyDescent="0.3">
      <c r="A4" s="240">
        <v>10024741120</v>
      </c>
      <c r="B4" s="240" t="s">
        <v>947</v>
      </c>
      <c r="C4" s="240">
        <v>10.08</v>
      </c>
      <c r="D4" s="240">
        <v>72</v>
      </c>
      <c r="E4" s="240">
        <v>2.2200000000000002</v>
      </c>
      <c r="F4" s="298">
        <v>4.8899999999999997</v>
      </c>
      <c r="G4" s="183">
        <v>6.7900000000000002E-2</v>
      </c>
      <c r="H4" s="248"/>
      <c r="I4" s="182">
        <f t="shared" ref="I4:I13" si="0">F4*H4</f>
        <v>0</v>
      </c>
      <c r="J4" s="198" t="s">
        <v>948</v>
      </c>
    </row>
    <row r="5" spans="1:10" ht="24" customHeight="1" x14ac:dyDescent="0.3">
      <c r="A5" s="240">
        <v>10296491120</v>
      </c>
      <c r="B5" s="240" t="s">
        <v>949</v>
      </c>
      <c r="C5" s="240">
        <v>17.190000000000001</v>
      </c>
      <c r="D5" s="240">
        <v>72</v>
      </c>
      <c r="E5" s="240">
        <v>3.77</v>
      </c>
      <c r="F5" s="298">
        <v>8.57</v>
      </c>
      <c r="G5" s="183">
        <v>0.11899999999999999</v>
      </c>
      <c r="H5" s="248"/>
      <c r="I5" s="182">
        <f t="shared" si="0"/>
        <v>0</v>
      </c>
      <c r="J5" s="198" t="s">
        <v>950</v>
      </c>
    </row>
    <row r="6" spans="1:10" ht="24" customHeight="1" x14ac:dyDescent="0.3">
      <c r="A6" s="240">
        <v>17014221120</v>
      </c>
      <c r="B6" s="240" t="s">
        <v>951</v>
      </c>
      <c r="C6" s="240">
        <v>25.8</v>
      </c>
      <c r="D6" s="240">
        <v>80</v>
      </c>
      <c r="E6" s="240">
        <v>5.19</v>
      </c>
      <c r="F6" s="298">
        <v>18.47</v>
      </c>
      <c r="G6" s="183">
        <v>0.23089999999999999</v>
      </c>
      <c r="H6" s="249"/>
      <c r="I6" s="190">
        <f t="shared" si="0"/>
        <v>0</v>
      </c>
      <c r="J6" s="198" t="s">
        <v>952</v>
      </c>
    </row>
    <row r="7" spans="1:10" ht="24" customHeight="1" x14ac:dyDescent="0.3">
      <c r="A7" s="240">
        <v>17020111120</v>
      </c>
      <c r="B7" s="240" t="s">
        <v>953</v>
      </c>
      <c r="C7" s="240">
        <v>19.2</v>
      </c>
      <c r="D7" s="240">
        <v>144</v>
      </c>
      <c r="E7" s="240">
        <v>2.15</v>
      </c>
      <c r="F7" s="298">
        <v>16.62</v>
      </c>
      <c r="G7" s="183">
        <v>0.1154</v>
      </c>
      <c r="H7" s="249"/>
      <c r="I7" s="190">
        <f t="shared" si="0"/>
        <v>0</v>
      </c>
      <c r="J7" s="198" t="s">
        <v>948</v>
      </c>
    </row>
    <row r="8" spans="1:10" ht="24" customHeight="1" x14ac:dyDescent="0.3">
      <c r="A8" s="240">
        <v>17021081120</v>
      </c>
      <c r="B8" s="240" t="s">
        <v>954</v>
      </c>
      <c r="C8" s="240">
        <v>20.100000000000001</v>
      </c>
      <c r="D8" s="240">
        <v>108</v>
      </c>
      <c r="E8" s="240">
        <v>3</v>
      </c>
      <c r="F8" s="298">
        <v>12.47</v>
      </c>
      <c r="G8" s="183">
        <v>0.11550000000000001</v>
      </c>
      <c r="H8" s="249"/>
      <c r="I8" s="190">
        <f t="shared" si="0"/>
        <v>0</v>
      </c>
      <c r="J8" s="198" t="s">
        <v>955</v>
      </c>
    </row>
    <row r="9" spans="1:10" ht="24" customHeight="1" x14ac:dyDescent="0.3">
      <c r="A9" s="240">
        <v>17021101120</v>
      </c>
      <c r="B9" s="240" t="s">
        <v>956</v>
      </c>
      <c r="C9" s="240">
        <v>19.2</v>
      </c>
      <c r="D9" s="240">
        <v>108</v>
      </c>
      <c r="E9" s="240">
        <v>2.82</v>
      </c>
      <c r="F9" s="298">
        <v>12.47</v>
      </c>
      <c r="G9" s="183">
        <v>0.11550000000000001</v>
      </c>
      <c r="H9" s="249"/>
      <c r="I9" s="190">
        <f t="shared" si="0"/>
        <v>0</v>
      </c>
      <c r="J9" s="198" t="s">
        <v>955</v>
      </c>
    </row>
    <row r="10" spans="1:10" ht="24" customHeight="1" x14ac:dyDescent="0.3">
      <c r="A10" s="240">
        <v>17022101120</v>
      </c>
      <c r="B10" s="240" t="s">
        <v>957</v>
      </c>
      <c r="C10" s="240">
        <v>19.399999999999999</v>
      </c>
      <c r="D10" s="240">
        <v>144</v>
      </c>
      <c r="E10" s="240">
        <v>2.15</v>
      </c>
      <c r="F10" s="298">
        <v>17.03</v>
      </c>
      <c r="G10" s="183">
        <v>0.1183</v>
      </c>
      <c r="H10" s="249"/>
      <c r="I10" s="190">
        <f t="shared" si="0"/>
        <v>0</v>
      </c>
      <c r="J10" s="198" t="s">
        <v>948</v>
      </c>
    </row>
    <row r="11" spans="1:10" ht="24" customHeight="1" x14ac:dyDescent="0.3">
      <c r="A11" s="240">
        <v>17023721120</v>
      </c>
      <c r="B11" s="240" t="s">
        <v>958</v>
      </c>
      <c r="C11" s="240">
        <v>17.190000000000001</v>
      </c>
      <c r="D11" s="240">
        <v>72</v>
      </c>
      <c r="E11" s="240">
        <v>3.77</v>
      </c>
      <c r="F11" s="298">
        <v>6.4</v>
      </c>
      <c r="G11" s="183">
        <v>8.8900000000000007E-2</v>
      </c>
      <c r="H11" s="249"/>
      <c r="I11" s="190">
        <f t="shared" si="0"/>
        <v>0</v>
      </c>
      <c r="J11" s="198" t="s">
        <v>950</v>
      </c>
    </row>
    <row r="12" spans="1:10" ht="24" customHeight="1" x14ac:dyDescent="0.3">
      <c r="A12" s="240">
        <v>17026721120</v>
      </c>
      <c r="B12" s="240" t="s">
        <v>959</v>
      </c>
      <c r="C12" s="240">
        <v>11.3</v>
      </c>
      <c r="D12" s="240">
        <v>72</v>
      </c>
      <c r="E12" s="240">
        <v>2.5</v>
      </c>
      <c r="F12" s="298">
        <v>5.4</v>
      </c>
      <c r="G12" s="183">
        <v>7.4999999999999997E-2</v>
      </c>
      <c r="H12" s="249"/>
      <c r="I12" s="190">
        <f t="shared" si="0"/>
        <v>0</v>
      </c>
      <c r="J12" s="198" t="s">
        <v>960</v>
      </c>
    </row>
    <row r="13" spans="1:10" ht="24" customHeight="1" x14ac:dyDescent="0.3">
      <c r="A13" s="240">
        <v>17031121120</v>
      </c>
      <c r="B13" s="240" t="s">
        <v>961</v>
      </c>
      <c r="C13" s="240">
        <v>13.8</v>
      </c>
      <c r="D13" s="240">
        <v>144</v>
      </c>
      <c r="E13" s="240">
        <v>1.55</v>
      </c>
      <c r="F13" s="298">
        <v>6.47</v>
      </c>
      <c r="G13" s="183">
        <v>4.4900000000000002E-2</v>
      </c>
      <c r="H13" s="249"/>
      <c r="I13" s="190">
        <f t="shared" si="0"/>
        <v>0</v>
      </c>
      <c r="J13" s="198" t="s">
        <v>962</v>
      </c>
    </row>
    <row r="14" spans="1:10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lkuPVPFb/8KZmekNhz1OPl1l6zoL1S4NMRwlcVD76HVczEA80d8/ygi470qqKeCOtHMzBiABxDAjxE5ny/vgCA==" saltValue="gm/QEzCRAujxJ46pV976Sg==" spinCount="100000" sheet="1" objects="1" scenarios="1"/>
  <mergeCells count="1">
    <mergeCell ref="D1:F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8634-6087-4977-B650-B3CEBD55BE46}">
  <dimension ref="A1:P14"/>
  <sheetViews>
    <sheetView workbookViewId="0">
      <selection activeCell="I4" sqref="I4:I13"/>
    </sheetView>
  </sheetViews>
  <sheetFormatPr defaultColWidth="9.109375" defaultRowHeight="14.4" x14ac:dyDescent="0.3"/>
  <cols>
    <col min="1" max="1" width="16.1093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1100</v>
      </c>
      <c r="C1" s="114" t="s">
        <v>100</v>
      </c>
      <c r="D1" s="472" t="s">
        <v>1101</v>
      </c>
      <c r="E1" s="472"/>
      <c r="F1" s="472"/>
      <c r="H1" s="114" t="s">
        <v>102</v>
      </c>
      <c r="I1" s="116">
        <v>100113</v>
      </c>
    </row>
    <row r="2" spans="1:16" x14ac:dyDescent="0.3">
      <c r="A2" s="118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 t="s">
        <v>1102</v>
      </c>
      <c r="B4" s="178" t="s">
        <v>1103</v>
      </c>
      <c r="C4" s="179">
        <v>43.5</v>
      </c>
      <c r="D4" s="180">
        <v>192</v>
      </c>
      <c r="E4" s="181">
        <v>3.6</v>
      </c>
      <c r="F4" s="182">
        <v>17.22</v>
      </c>
      <c r="G4" s="183">
        <v>8.9700000000000002E-2</v>
      </c>
      <c r="H4" s="248"/>
      <c r="I4" s="182">
        <f>F4*H4</f>
        <v>0</v>
      </c>
      <c r="J4" s="198" t="s">
        <v>141</v>
      </c>
    </row>
    <row r="5" spans="1:16" ht="24" customHeight="1" x14ac:dyDescent="0.3">
      <c r="A5" s="141" t="s">
        <v>1104</v>
      </c>
      <c r="B5" s="185" t="s">
        <v>1105</v>
      </c>
      <c r="C5" s="186">
        <v>43.5</v>
      </c>
      <c r="D5" s="187">
        <v>192</v>
      </c>
      <c r="E5" s="188">
        <v>3.6</v>
      </c>
      <c r="F5" s="182">
        <v>17.22</v>
      </c>
      <c r="G5" s="183">
        <v>8.9700000000000002E-2</v>
      </c>
      <c r="H5" s="248"/>
      <c r="I5" s="182">
        <f t="shared" ref="I5:I13" si="0">F5*H5</f>
        <v>0</v>
      </c>
      <c r="J5" s="199" t="s">
        <v>141</v>
      </c>
    </row>
    <row r="6" spans="1:16" ht="24" customHeight="1" x14ac:dyDescent="0.3">
      <c r="A6" s="141" t="s">
        <v>1106</v>
      </c>
      <c r="B6" s="185" t="s">
        <v>1107</v>
      </c>
      <c r="C6" s="186">
        <v>42</v>
      </c>
      <c r="D6" s="187">
        <v>240</v>
      </c>
      <c r="E6" s="188">
        <v>2.4</v>
      </c>
      <c r="F6" s="190">
        <v>20.78</v>
      </c>
      <c r="G6" s="191">
        <v>8.6599999999999996E-2</v>
      </c>
      <c r="H6" s="249"/>
      <c r="I6" s="190">
        <f t="shared" si="0"/>
        <v>0</v>
      </c>
      <c r="J6" s="199" t="s">
        <v>141</v>
      </c>
    </row>
    <row r="7" spans="1:16" ht="24" customHeight="1" x14ac:dyDescent="0.3">
      <c r="A7" s="141" t="s">
        <v>1108</v>
      </c>
      <c r="B7" s="185" t="s">
        <v>1109</v>
      </c>
      <c r="C7" s="186">
        <v>42</v>
      </c>
      <c r="D7" s="187">
        <v>240</v>
      </c>
      <c r="E7" s="188">
        <v>2.4</v>
      </c>
      <c r="F7" s="190">
        <v>20.78</v>
      </c>
      <c r="G7" s="191">
        <v>8.6599999999999996E-2</v>
      </c>
      <c r="H7" s="249"/>
      <c r="I7" s="190">
        <f t="shared" si="0"/>
        <v>0</v>
      </c>
      <c r="J7" s="199" t="s">
        <v>141</v>
      </c>
    </row>
    <row r="8" spans="1:16" ht="24" customHeight="1" x14ac:dyDescent="0.3">
      <c r="A8" s="141" t="s">
        <v>1110</v>
      </c>
      <c r="B8" s="185" t="s">
        <v>1111</v>
      </c>
      <c r="C8" s="186">
        <v>43.5</v>
      </c>
      <c r="D8" s="187">
        <v>192</v>
      </c>
      <c r="E8" s="188">
        <v>3.6</v>
      </c>
      <c r="F8" s="190">
        <v>17.22</v>
      </c>
      <c r="G8" s="191">
        <v>8.9700000000000002E-2</v>
      </c>
      <c r="H8" s="249"/>
      <c r="I8" s="190">
        <f t="shared" si="0"/>
        <v>0</v>
      </c>
      <c r="J8" s="199" t="s">
        <v>141</v>
      </c>
    </row>
    <row r="9" spans="1:16" ht="24" customHeight="1" x14ac:dyDescent="0.3">
      <c r="A9" s="141" t="s">
        <v>1112</v>
      </c>
      <c r="B9" s="185" t="s">
        <v>1113</v>
      </c>
      <c r="C9" s="186">
        <v>43.5</v>
      </c>
      <c r="D9" s="187">
        <v>192</v>
      </c>
      <c r="E9" s="188">
        <v>3.6</v>
      </c>
      <c r="F9" s="190">
        <v>17.22</v>
      </c>
      <c r="G9" s="191">
        <v>8.9700000000000002E-2</v>
      </c>
      <c r="H9" s="249"/>
      <c r="I9" s="190">
        <f t="shared" si="0"/>
        <v>0</v>
      </c>
      <c r="J9" s="199" t="s">
        <v>141</v>
      </c>
    </row>
    <row r="10" spans="1:16" ht="24" customHeight="1" x14ac:dyDescent="0.3">
      <c r="A10" s="141" t="s">
        <v>1114</v>
      </c>
      <c r="B10" s="185" t="s">
        <v>1115</v>
      </c>
      <c r="C10" s="186">
        <v>43.5</v>
      </c>
      <c r="D10" s="187">
        <v>182</v>
      </c>
      <c r="E10" s="188">
        <v>3.8</v>
      </c>
      <c r="F10" s="190">
        <v>17.5</v>
      </c>
      <c r="G10" s="191">
        <v>9.6199999999999994E-2</v>
      </c>
      <c r="H10" s="249"/>
      <c r="I10" s="190">
        <f t="shared" si="0"/>
        <v>0</v>
      </c>
      <c r="J10" s="199" t="s">
        <v>1116</v>
      </c>
    </row>
    <row r="11" spans="1:16" ht="24" customHeight="1" x14ac:dyDescent="0.3">
      <c r="A11" s="141" t="s">
        <v>1117</v>
      </c>
      <c r="B11" s="185" t="s">
        <v>1118</v>
      </c>
      <c r="C11" s="186">
        <v>20.25</v>
      </c>
      <c r="D11" s="187">
        <v>36</v>
      </c>
      <c r="E11" s="188">
        <v>9</v>
      </c>
      <c r="F11" s="190">
        <v>3.23</v>
      </c>
      <c r="G11" s="191">
        <v>8.9700000000000002E-2</v>
      </c>
      <c r="H11" s="249"/>
      <c r="I11" s="190">
        <f t="shared" si="0"/>
        <v>0</v>
      </c>
      <c r="J11" s="199" t="s">
        <v>1119</v>
      </c>
      <c r="P11" s="140"/>
    </row>
    <row r="12" spans="1:16" ht="24" customHeight="1" x14ac:dyDescent="0.3">
      <c r="A12" s="141" t="s">
        <v>1120</v>
      </c>
      <c r="B12" s="185" t="s">
        <v>1121</v>
      </c>
      <c r="C12" s="186">
        <v>20.25</v>
      </c>
      <c r="D12" s="187">
        <v>36</v>
      </c>
      <c r="E12" s="188">
        <v>9</v>
      </c>
      <c r="F12" s="190">
        <v>3.12</v>
      </c>
      <c r="G12" s="191">
        <v>8.6699999999999999E-2</v>
      </c>
      <c r="H12" s="249"/>
      <c r="I12" s="190">
        <f t="shared" si="0"/>
        <v>0</v>
      </c>
      <c r="J12" s="199" t="s">
        <v>1119</v>
      </c>
    </row>
    <row r="13" spans="1:16" ht="24" customHeight="1" x14ac:dyDescent="0.3">
      <c r="A13" s="141" t="s">
        <v>1122</v>
      </c>
      <c r="B13" s="185" t="s">
        <v>1123</v>
      </c>
      <c r="C13" s="186">
        <v>20.25</v>
      </c>
      <c r="D13" s="187">
        <v>36</v>
      </c>
      <c r="E13" s="188">
        <v>9</v>
      </c>
      <c r="F13" s="190">
        <v>3.23</v>
      </c>
      <c r="G13" s="191">
        <v>8.9700000000000002E-2</v>
      </c>
      <c r="H13" s="249"/>
      <c r="I13" s="190">
        <f t="shared" si="0"/>
        <v>0</v>
      </c>
      <c r="J13" s="199" t="s">
        <v>1119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OagXm6YCebqWO1BC85YgcANg1ocWvBcSFPRNRnBSXHpDAKkRuEWIHZ4WTWHjozVB4w2Yh9XaXulbivauaf+/+A==" saltValue="lSrnSFUU4GXInNUwpytZlw==" spinCount="100000" sheet="1" objects="1" scenarios="1"/>
  <mergeCells count="1">
    <mergeCell ref="D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3DB9-7439-4366-999D-D3A44C8B65D5}">
  <dimension ref="A1:P14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114" customWidth="1"/>
    <col min="2" max="2" width="45.4414062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6" x14ac:dyDescent="0.3">
      <c r="A1" s="112" t="s">
        <v>98</v>
      </c>
      <c r="B1" s="143" t="s">
        <v>350</v>
      </c>
      <c r="C1" s="114" t="s">
        <v>100</v>
      </c>
      <c r="D1" s="472" t="s">
        <v>358</v>
      </c>
      <c r="E1" s="472"/>
      <c r="F1" s="472"/>
      <c r="H1" s="114" t="s">
        <v>102</v>
      </c>
      <c r="I1" s="227">
        <v>110227</v>
      </c>
    </row>
    <row r="2" spans="1:16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6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124" t="s">
        <v>110</v>
      </c>
      <c r="H3" s="123" t="s">
        <v>111</v>
      </c>
      <c r="I3" s="124" t="s">
        <v>112</v>
      </c>
      <c r="J3" s="125" t="s">
        <v>113</v>
      </c>
    </row>
    <row r="4" spans="1:16" ht="24" customHeight="1" thickTop="1" x14ac:dyDescent="0.3">
      <c r="A4" s="177">
        <v>10215</v>
      </c>
      <c r="B4" s="178" t="s">
        <v>359</v>
      </c>
      <c r="C4" s="179">
        <v>31.86</v>
      </c>
      <c r="D4" s="180">
        <v>702</v>
      </c>
      <c r="E4" s="181">
        <v>4</v>
      </c>
      <c r="F4" s="182">
        <v>13.25376</v>
      </c>
      <c r="G4" s="183">
        <f>F4/D4</f>
        <v>1.8880000000000001E-2</v>
      </c>
      <c r="H4" s="248"/>
      <c r="I4" s="182">
        <f>F4*H4</f>
        <v>0</v>
      </c>
      <c r="J4" s="198" t="s">
        <v>360</v>
      </c>
    </row>
    <row r="5" spans="1:16" ht="24" customHeight="1" x14ac:dyDescent="0.3">
      <c r="A5" s="141">
        <v>10861</v>
      </c>
      <c r="B5" s="185" t="s">
        <v>361</v>
      </c>
      <c r="C5" s="186">
        <v>16.66</v>
      </c>
      <c r="D5" s="187">
        <v>230</v>
      </c>
      <c r="E5" s="188">
        <v>4</v>
      </c>
      <c r="F5" s="182">
        <v>6.9305599999999998</v>
      </c>
      <c r="G5" s="183">
        <f t="shared" ref="G5:G13" si="0">F5/D5</f>
        <v>3.013286956521739E-2</v>
      </c>
      <c r="H5" s="248"/>
      <c r="I5" s="182">
        <f t="shared" ref="I5:I13" si="1">F5*H5</f>
        <v>0</v>
      </c>
      <c r="J5" s="199" t="s">
        <v>362</v>
      </c>
    </row>
    <row r="6" spans="1:16" ht="24" customHeight="1" x14ac:dyDescent="0.3">
      <c r="A6" s="141">
        <v>10379</v>
      </c>
      <c r="B6" s="185" t="s">
        <v>363</v>
      </c>
      <c r="C6" s="186">
        <v>15.95</v>
      </c>
      <c r="D6" s="187">
        <v>336</v>
      </c>
      <c r="E6" s="188">
        <v>4</v>
      </c>
      <c r="F6" s="190">
        <v>6.6351999999999993</v>
      </c>
      <c r="G6" s="183">
        <f t="shared" si="0"/>
        <v>1.9747619047619045E-2</v>
      </c>
      <c r="H6" s="249"/>
      <c r="I6" s="190">
        <f t="shared" si="1"/>
        <v>0</v>
      </c>
      <c r="J6" s="199" t="s">
        <v>360</v>
      </c>
    </row>
    <row r="7" spans="1:16" ht="24" customHeight="1" x14ac:dyDescent="0.3">
      <c r="A7" s="141">
        <v>10426</v>
      </c>
      <c r="B7" s="185" t="s">
        <v>364</v>
      </c>
      <c r="C7" s="186">
        <v>19.88</v>
      </c>
      <c r="D7" s="187">
        <v>492</v>
      </c>
      <c r="E7" s="188">
        <v>4</v>
      </c>
      <c r="F7" s="190">
        <v>8.2700800000000001</v>
      </c>
      <c r="G7" s="183">
        <f t="shared" si="0"/>
        <v>1.6809105691056911E-2</v>
      </c>
      <c r="H7" s="249"/>
      <c r="I7" s="190">
        <f t="shared" si="1"/>
        <v>0</v>
      </c>
      <c r="J7" s="199" t="s">
        <v>360</v>
      </c>
    </row>
    <row r="8" spans="1:16" ht="24" customHeight="1" x14ac:dyDescent="0.3">
      <c r="A8" s="141">
        <v>20922</v>
      </c>
      <c r="B8" s="185" t="s">
        <v>365</v>
      </c>
      <c r="C8" s="186">
        <v>13.5</v>
      </c>
      <c r="D8" s="187">
        <v>264</v>
      </c>
      <c r="E8" s="188">
        <v>4</v>
      </c>
      <c r="F8" s="190">
        <v>5.6159999999999997</v>
      </c>
      <c r="G8" s="183">
        <f t="shared" si="0"/>
        <v>2.1272727272727273E-2</v>
      </c>
      <c r="H8" s="249"/>
      <c r="I8" s="190">
        <f t="shared" si="1"/>
        <v>0</v>
      </c>
      <c r="J8" s="199" t="s">
        <v>360</v>
      </c>
    </row>
    <row r="9" spans="1:16" ht="24" customHeight="1" x14ac:dyDescent="0.3">
      <c r="A9" s="141">
        <v>33787</v>
      </c>
      <c r="B9" s="185" t="s">
        <v>366</v>
      </c>
      <c r="C9" s="186">
        <v>12.75</v>
      </c>
      <c r="D9" s="187">
        <v>240</v>
      </c>
      <c r="E9" s="188">
        <v>4</v>
      </c>
      <c r="F9" s="190">
        <v>5.3039999999999994</v>
      </c>
      <c r="G9" s="183">
        <f t="shared" si="0"/>
        <v>2.2099999999999998E-2</v>
      </c>
      <c r="H9" s="249"/>
      <c r="I9" s="190">
        <f t="shared" si="1"/>
        <v>0</v>
      </c>
      <c r="J9" s="199" t="s">
        <v>360</v>
      </c>
    </row>
    <row r="10" spans="1:16" ht="24" customHeight="1" x14ac:dyDescent="0.3">
      <c r="A10" s="141">
        <v>76468</v>
      </c>
      <c r="B10" s="185" t="s">
        <v>367</v>
      </c>
      <c r="C10" s="186">
        <v>21</v>
      </c>
      <c r="D10" s="187">
        <v>504</v>
      </c>
      <c r="E10" s="188">
        <v>4</v>
      </c>
      <c r="F10" s="190">
        <v>8.7359999999999989</v>
      </c>
      <c r="G10" s="183">
        <f t="shared" si="0"/>
        <v>1.7333333333333333E-2</v>
      </c>
      <c r="H10" s="249"/>
      <c r="I10" s="190">
        <f t="shared" si="1"/>
        <v>0</v>
      </c>
      <c r="J10" s="199" t="s">
        <v>360</v>
      </c>
    </row>
    <row r="11" spans="1:16" ht="24" customHeight="1" x14ac:dyDescent="0.3">
      <c r="A11" s="141">
        <v>81056</v>
      </c>
      <c r="B11" s="185" t="s">
        <v>368</v>
      </c>
      <c r="C11" s="186">
        <v>23.03</v>
      </c>
      <c r="D11" s="187">
        <v>480</v>
      </c>
      <c r="E11" s="188">
        <v>4</v>
      </c>
      <c r="F11" s="190">
        <v>9.5804799999999997</v>
      </c>
      <c r="G11" s="183">
        <f t="shared" si="0"/>
        <v>1.9959333333333332E-2</v>
      </c>
      <c r="H11" s="249"/>
      <c r="I11" s="190">
        <f t="shared" si="1"/>
        <v>0</v>
      </c>
      <c r="J11" s="199" t="s">
        <v>360</v>
      </c>
      <c r="P11" s="140"/>
    </row>
    <row r="12" spans="1:16" ht="24" customHeight="1" x14ac:dyDescent="0.3">
      <c r="A12" s="141">
        <v>81837</v>
      </c>
      <c r="B12" s="185" t="s">
        <v>369</v>
      </c>
      <c r="C12" s="186">
        <v>21.3</v>
      </c>
      <c r="D12" s="187">
        <v>468</v>
      </c>
      <c r="E12" s="188">
        <v>4</v>
      </c>
      <c r="F12" s="190">
        <v>8.8607999999999993</v>
      </c>
      <c r="G12" s="183">
        <f t="shared" si="0"/>
        <v>1.8933333333333333E-2</v>
      </c>
      <c r="H12" s="249"/>
      <c r="I12" s="190">
        <f t="shared" si="1"/>
        <v>0</v>
      </c>
      <c r="J12" s="199" t="s">
        <v>360</v>
      </c>
    </row>
    <row r="13" spans="1:16" ht="24" customHeight="1" x14ac:dyDescent="0.3">
      <c r="A13" s="141">
        <v>94595</v>
      </c>
      <c r="B13" s="185" t="s">
        <v>370</v>
      </c>
      <c r="C13" s="186">
        <v>13.5</v>
      </c>
      <c r="D13" s="187">
        <v>264</v>
      </c>
      <c r="E13" s="188">
        <v>4</v>
      </c>
      <c r="F13" s="190">
        <v>5.6159999999999997</v>
      </c>
      <c r="G13" s="183">
        <f t="shared" si="0"/>
        <v>2.1272727272727273E-2</v>
      </c>
      <c r="H13" s="249"/>
      <c r="I13" s="190">
        <f t="shared" si="1"/>
        <v>0</v>
      </c>
      <c r="J13" s="199" t="s">
        <v>360</v>
      </c>
    </row>
    <row r="14" spans="1:16" ht="24" customHeight="1" x14ac:dyDescent="0.3">
      <c r="A14" s="119"/>
      <c r="B14" s="119"/>
      <c r="C14" s="119"/>
      <c r="D14" s="119"/>
      <c r="E14" s="119"/>
      <c r="F14" s="119"/>
      <c r="G14" s="120"/>
      <c r="H14" s="74"/>
      <c r="I14" s="142">
        <f>SUM(I4:I13)</f>
        <v>0</v>
      </c>
      <c r="J14" s="121" t="s">
        <v>138</v>
      </c>
    </row>
  </sheetData>
  <sheetProtection algorithmName="SHA-512" hashValue="OSQSHN53t+NcyhpmI2LBLXZhxBaSOJ+kYW31pgK/jUijkCGDofOR5ZnsxS2QbEH0IJyeWiakkhCL/ZmLdDZciA==" saltValue="HLpz+HHU5YAGwGqu2C8XeA==" spinCount="100000" sheet="1" objects="1" scenarios="1"/>
  <mergeCells count="1">
    <mergeCell ref="D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5683-7FDF-4633-95D9-7470D817A4FF}">
  <dimension ref="A1:J14"/>
  <sheetViews>
    <sheetView workbookViewId="0">
      <selection activeCell="B14" sqref="B14"/>
    </sheetView>
  </sheetViews>
  <sheetFormatPr defaultColWidth="9.109375" defaultRowHeight="14.4" x14ac:dyDescent="0.3"/>
  <cols>
    <col min="1" max="1" width="10.5546875" style="114" customWidth="1"/>
    <col min="2" max="2" width="77.109375" style="114" customWidth="1"/>
    <col min="3" max="6" width="11.88671875" style="114" customWidth="1"/>
    <col min="7" max="7" width="11.88671875" style="115" customWidth="1"/>
    <col min="8" max="8" width="14.5546875" style="241" customWidth="1"/>
    <col min="9" max="9" width="14.6640625" style="115" customWidth="1"/>
    <col min="10" max="10" width="25" style="117" customWidth="1"/>
    <col min="11" max="16384" width="9.109375" style="114"/>
  </cols>
  <sheetData>
    <row r="1" spans="1:10" x14ac:dyDescent="0.3">
      <c r="A1" s="112" t="s">
        <v>98</v>
      </c>
      <c r="B1" s="143" t="s">
        <v>1038</v>
      </c>
      <c r="C1" s="114" t="s">
        <v>100</v>
      </c>
      <c r="D1" s="472" t="s">
        <v>1039</v>
      </c>
      <c r="E1" s="472"/>
      <c r="F1" s="472"/>
      <c r="H1" s="114" t="s">
        <v>102</v>
      </c>
      <c r="I1" s="218" t="s">
        <v>1040</v>
      </c>
    </row>
    <row r="2" spans="1:10" x14ac:dyDescent="0.3">
      <c r="A2" s="197" t="s">
        <v>103</v>
      </c>
      <c r="B2" s="119"/>
      <c r="C2" s="119"/>
      <c r="D2" s="119"/>
      <c r="E2" s="119"/>
      <c r="F2" s="119"/>
      <c r="G2" s="120"/>
      <c r="H2" s="119"/>
      <c r="I2" s="120"/>
      <c r="J2" s="121"/>
    </row>
    <row r="3" spans="1:10" s="126" customFormat="1" ht="43.8" thickBot="1" x14ac:dyDescent="0.35">
      <c r="A3" s="145" t="s">
        <v>104</v>
      </c>
      <c r="B3" s="145" t="s">
        <v>105</v>
      </c>
      <c r="C3" s="123" t="s">
        <v>106</v>
      </c>
      <c r="D3" s="123" t="s">
        <v>107</v>
      </c>
      <c r="E3" s="123" t="s">
        <v>108</v>
      </c>
      <c r="F3" s="123" t="s">
        <v>109</v>
      </c>
      <c r="G3" s="219" t="s">
        <v>110</v>
      </c>
      <c r="H3" s="220" t="s">
        <v>111</v>
      </c>
      <c r="I3" s="219" t="s">
        <v>112</v>
      </c>
      <c r="J3" s="215" t="s">
        <v>113</v>
      </c>
    </row>
    <row r="4" spans="1:10" ht="24" customHeight="1" thickTop="1" x14ac:dyDescent="0.3">
      <c r="A4" s="221">
        <v>100491</v>
      </c>
      <c r="B4" s="222" t="s">
        <v>1041</v>
      </c>
      <c r="C4" s="223">
        <v>20</v>
      </c>
      <c r="D4" s="223">
        <v>640</v>
      </c>
      <c r="E4" s="224">
        <v>0.5</v>
      </c>
      <c r="F4" s="225">
        <v>25.8</v>
      </c>
      <c r="G4" s="191">
        <f t="shared" ref="G4:G13" si="0">SUM(F4/D4)</f>
        <v>4.0312500000000001E-2</v>
      </c>
      <c r="H4" s="249"/>
      <c r="I4" s="190">
        <f t="shared" ref="I4:I13" si="1">F4*H4</f>
        <v>0</v>
      </c>
      <c r="J4" s="199" t="s">
        <v>1042</v>
      </c>
    </row>
    <row r="5" spans="1:10" ht="24" customHeight="1" x14ac:dyDescent="0.3">
      <c r="A5" s="221">
        <v>101351</v>
      </c>
      <c r="B5" s="222" t="s">
        <v>1043</v>
      </c>
      <c r="C5" s="223">
        <v>30</v>
      </c>
      <c r="D5" s="223">
        <v>960</v>
      </c>
      <c r="E5" s="224">
        <v>0.5</v>
      </c>
      <c r="F5" s="225">
        <v>38.700000000000003</v>
      </c>
      <c r="G5" s="191">
        <f t="shared" si="0"/>
        <v>4.0312500000000001E-2</v>
      </c>
      <c r="H5" s="249"/>
      <c r="I5" s="190">
        <f t="shared" si="1"/>
        <v>0</v>
      </c>
      <c r="J5" s="199" t="s">
        <v>1042</v>
      </c>
    </row>
    <row r="6" spans="1:10" ht="24" customHeight="1" x14ac:dyDescent="0.3">
      <c r="A6" s="221">
        <v>103451</v>
      </c>
      <c r="B6" s="222" t="s">
        <v>1044</v>
      </c>
      <c r="C6" s="223">
        <v>20</v>
      </c>
      <c r="D6" s="223">
        <v>640</v>
      </c>
      <c r="E6" s="224">
        <v>0.5</v>
      </c>
      <c r="F6" s="225">
        <v>25.53</v>
      </c>
      <c r="G6" s="191">
        <f t="shared" si="0"/>
        <v>3.9890624999999999E-2</v>
      </c>
      <c r="H6" s="250"/>
      <c r="I6" s="190">
        <f t="shared" si="1"/>
        <v>0</v>
      </c>
      <c r="J6" s="199" t="s">
        <v>1042</v>
      </c>
    </row>
    <row r="7" spans="1:10" ht="24" customHeight="1" x14ac:dyDescent="0.3">
      <c r="A7" s="221">
        <v>104411</v>
      </c>
      <c r="B7" s="222" t="s">
        <v>1045</v>
      </c>
      <c r="C7" s="223">
        <v>20</v>
      </c>
      <c r="D7" s="223">
        <v>640</v>
      </c>
      <c r="E7" s="224">
        <v>0.5</v>
      </c>
      <c r="F7" s="225">
        <v>35.909999999999997</v>
      </c>
      <c r="G7" s="191">
        <f t="shared" si="0"/>
        <v>5.6109374999999996E-2</v>
      </c>
      <c r="H7" s="250"/>
      <c r="I7" s="190">
        <f t="shared" si="1"/>
        <v>0</v>
      </c>
      <c r="J7" s="199" t="s">
        <v>1042</v>
      </c>
    </row>
    <row r="8" spans="1:10" ht="24" customHeight="1" x14ac:dyDescent="0.3">
      <c r="A8" s="221">
        <v>104451</v>
      </c>
      <c r="B8" s="226" t="s">
        <v>1046</v>
      </c>
      <c r="C8" s="223">
        <v>20</v>
      </c>
      <c r="D8" s="223">
        <v>640</v>
      </c>
      <c r="E8" s="224">
        <v>0.5</v>
      </c>
      <c r="F8" s="225">
        <v>35.909999999999997</v>
      </c>
      <c r="G8" s="191">
        <f t="shared" si="0"/>
        <v>5.6109374999999996E-2</v>
      </c>
      <c r="H8" s="250"/>
      <c r="I8" s="190">
        <f t="shared" si="1"/>
        <v>0</v>
      </c>
      <c r="J8" s="199" t="s">
        <v>1042</v>
      </c>
    </row>
    <row r="9" spans="1:10" ht="24" customHeight="1" x14ac:dyDescent="0.3">
      <c r="A9" s="221">
        <v>402931</v>
      </c>
      <c r="B9" s="222" t="s">
        <v>1047</v>
      </c>
      <c r="C9" s="223">
        <v>10.5</v>
      </c>
      <c r="D9" s="223">
        <v>168</v>
      </c>
      <c r="E9" s="224">
        <v>1</v>
      </c>
      <c r="F9" s="225">
        <v>18.850000000000001</v>
      </c>
      <c r="G9" s="191">
        <f t="shared" si="0"/>
        <v>0.11220238095238096</v>
      </c>
      <c r="H9" s="250"/>
      <c r="I9" s="190">
        <f t="shared" si="1"/>
        <v>0</v>
      </c>
      <c r="J9" s="199" t="s">
        <v>1042</v>
      </c>
    </row>
    <row r="10" spans="1:10" ht="24" customHeight="1" x14ac:dyDescent="0.3">
      <c r="A10" s="221">
        <v>402951</v>
      </c>
      <c r="B10" s="222" t="s">
        <v>1048</v>
      </c>
      <c r="C10" s="223">
        <v>10.5</v>
      </c>
      <c r="D10" s="223">
        <v>168</v>
      </c>
      <c r="E10" s="224">
        <v>1</v>
      </c>
      <c r="F10" s="225">
        <v>18.850000000000001</v>
      </c>
      <c r="G10" s="191">
        <f t="shared" si="0"/>
        <v>0.11220238095238096</v>
      </c>
      <c r="H10" s="250"/>
      <c r="I10" s="190">
        <f t="shared" si="1"/>
        <v>0</v>
      </c>
      <c r="J10" s="199" t="s">
        <v>1042</v>
      </c>
    </row>
    <row r="11" spans="1:10" ht="24" customHeight="1" x14ac:dyDescent="0.3">
      <c r="A11" s="221">
        <v>755071</v>
      </c>
      <c r="B11" s="222" t="s">
        <v>1049</v>
      </c>
      <c r="C11" s="223">
        <v>20</v>
      </c>
      <c r="D11" s="223">
        <v>320</v>
      </c>
      <c r="E11" s="224">
        <v>1</v>
      </c>
      <c r="F11" s="225">
        <v>35.909999999999997</v>
      </c>
      <c r="G11" s="191">
        <f t="shared" si="0"/>
        <v>0.11221874999999999</v>
      </c>
      <c r="H11" s="250"/>
      <c r="I11" s="190">
        <f t="shared" si="1"/>
        <v>0</v>
      </c>
      <c r="J11" s="199" t="s">
        <v>1042</v>
      </c>
    </row>
    <row r="12" spans="1:10" ht="24" customHeight="1" x14ac:dyDescent="0.3">
      <c r="A12" s="221">
        <v>755191</v>
      </c>
      <c r="B12" s="222" t="s">
        <v>1050</v>
      </c>
      <c r="C12" s="223">
        <v>20</v>
      </c>
      <c r="D12" s="223">
        <v>320</v>
      </c>
      <c r="E12" s="224">
        <v>1</v>
      </c>
      <c r="F12" s="225">
        <v>35.909999999999997</v>
      </c>
      <c r="G12" s="191">
        <f t="shared" si="0"/>
        <v>0.11221874999999999</v>
      </c>
      <c r="H12" s="250"/>
      <c r="I12" s="190">
        <f t="shared" si="1"/>
        <v>0</v>
      </c>
      <c r="J12" s="199" t="s">
        <v>1042</v>
      </c>
    </row>
    <row r="13" spans="1:10" ht="24" customHeight="1" x14ac:dyDescent="0.3">
      <c r="A13" s="221">
        <v>755711</v>
      </c>
      <c r="B13" s="222" t="s">
        <v>1051</v>
      </c>
      <c r="C13" s="223">
        <v>20</v>
      </c>
      <c r="D13" s="223">
        <v>320</v>
      </c>
      <c r="E13" s="224">
        <v>1</v>
      </c>
      <c r="F13" s="225">
        <v>35.909999999999997</v>
      </c>
      <c r="G13" s="191">
        <f t="shared" si="0"/>
        <v>0.11221874999999999</v>
      </c>
      <c r="H13" s="250"/>
      <c r="I13" s="190">
        <f t="shared" si="1"/>
        <v>0</v>
      </c>
      <c r="J13" s="199" t="s">
        <v>1042</v>
      </c>
    </row>
    <row r="14" spans="1:10" ht="24" customHeight="1" x14ac:dyDescent="0.3">
      <c r="A14" s="119"/>
      <c r="B14" s="119"/>
      <c r="C14" s="119"/>
      <c r="D14" s="119"/>
      <c r="E14" s="119"/>
      <c r="F14" s="119"/>
      <c r="G14" s="120"/>
      <c r="H14" s="250">
        <f>SUM(H4:H13)</f>
        <v>0</v>
      </c>
      <c r="I14" s="142">
        <f>SUM(I4:I5)</f>
        <v>0</v>
      </c>
      <c r="J14" s="121" t="s">
        <v>138</v>
      </c>
    </row>
  </sheetData>
  <sheetProtection algorithmName="SHA-512" hashValue="Axffyz+Nlgz0s6IZdG3v0KFA4ZuxbaAEZ4u2YAWZzJSjsvV8n73/0oDJW/2XnX6viOr+A40K6O+cxKKV+Mdj7A==" saltValue="OXNlfOO/riOcwRKCxV/baA==" spinCount="100000" sheet="1" objects="1" scenarios="1"/>
  <mergeCells count="1">
    <mergeCell ref="D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y n W J T 3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M p 1 i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d Y l P K I p H u A 4 A A A A R A A A A E w A c A E Z v c m 1 1 b G F z L 1 N l Y 3 R p b 2 4 x L m 0 g o h g A K K A U A A A A A A A A A A A A A A A A A A A A A A A A A A A A K 0 5 N L s n M z 1 M I h t C G 1 g B Q S w E C L Q A U A A I A C A D K d Y l P f M L S 3 K g A A A D 5 A A A A E g A A A A A A A A A A A A A A A A A A A A A A Q 2 9 u Z m l n L 1 B h Y 2 t h Z 2 U u e G 1 s U E s B A i 0 A F A A C A A g A y n W J T w / K 6 a u k A A A A 6 Q A A A B M A A A A A A A A A A A A A A A A A 9 A A A A F t D b 2 5 0 Z W 5 0 X 1 R 5 c G V z X S 5 4 b W x Q S w E C L Q A U A A I A C A D K d Y l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K r f D B k t q 0 W d o w Z m X 1 g F v Q A A A A A C A A A A A A A D Z g A A w A A A A B A A A A B H a u + s Z H z l J m t n g M O 6 c G Q 1 A A A A A A S A A A C g A A A A E A A A A E p c o C m O N j s F n e S x 2 m o w T p h Q A A A A b k x Y O z B z h k E G V p C 2 l 0 3 z 1 C u a e x 6 B M C B 6 w s z X J c m u 7 8 E W c d 9 I C w 5 O 5 Z P k W C A + D O o B 1 4 H d y r 0 f 7 t R 8 5 a l r O g 6 s i 7 P c l n K 5 k N Z b S Y 0 7 / n l c Q 8 Y U A A A A i q S A O / w v h d M Q d 2 N 3 M T m y Q a Z A j x g = < / D a t a M a s h u p > 
</file>

<file path=customXml/itemProps1.xml><?xml version="1.0" encoding="utf-8"?>
<ds:datastoreItem xmlns:ds="http://schemas.openxmlformats.org/officeDocument/2006/customXml" ds:itemID="{5787EEE3-1723-41F8-91DB-6565EE1317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78</vt:i4>
      </vt:variant>
    </vt:vector>
  </HeadingPairs>
  <TitlesOfParts>
    <vt:vector size="78" baseType="lpstr">
      <vt:lpstr>Summary</vt:lpstr>
      <vt:lpstr>Alpha - Mozz</vt:lpstr>
      <vt:lpstr>Asian - Beef Sp.</vt:lpstr>
      <vt:lpstr>Asian - Chicken Legs</vt:lpstr>
      <vt:lpstr>Bake Crafters - Beef</vt:lpstr>
      <vt:lpstr>Bake Crafters - Cheese Barrel</vt:lpstr>
      <vt:lpstr>Basic - Pinto</vt:lpstr>
      <vt:lpstr>Basic - Potato Dehy</vt:lpstr>
      <vt:lpstr>Bongards - Cheese Barrel</vt:lpstr>
      <vt:lpstr>Brookwood - Pork</vt:lpstr>
      <vt:lpstr>Brookwood - Turkey Thighs</vt:lpstr>
      <vt:lpstr>Butterball - Turkey</vt:lpstr>
      <vt:lpstr>Cains - Oil</vt:lpstr>
      <vt:lpstr>Cargill - Eggs</vt:lpstr>
      <vt:lpstr>Cargill - Turkey</vt:lpstr>
      <vt:lpstr>Cavendish - Potato</vt:lpstr>
      <vt:lpstr>Channel - Pollock</vt:lpstr>
      <vt:lpstr>Chefs Corner -Chicken leg</vt:lpstr>
      <vt:lpstr>Cherry Central - Apples</vt:lpstr>
      <vt:lpstr>Cherry Central - Cherry</vt:lpstr>
      <vt:lpstr>Comida Vida - Chicken LG</vt:lpstr>
      <vt:lpstr>Comida Vida - Beef Trim</vt:lpstr>
      <vt:lpstr>Comida Vida - Beef</vt:lpstr>
      <vt:lpstr>Conagra - Mozzarella</vt:lpstr>
      <vt:lpstr>Del Monte - Peaches</vt:lpstr>
      <vt:lpstr>Del Monte - Pears</vt:lpstr>
      <vt:lpstr>ES Foods - Cheese Barrel</vt:lpstr>
      <vt:lpstr>ES Foods - Mozz</vt:lpstr>
      <vt:lpstr>Fathers Table - Mozzarella</vt:lpstr>
      <vt:lpstr>Highliner - Pollock</vt:lpstr>
      <vt:lpstr>Idahoan - Potato Dehy</vt:lpstr>
      <vt:lpstr>Integrated -  Am. Cheese</vt:lpstr>
      <vt:lpstr>J&amp;J Flour Pretzels</vt:lpstr>
      <vt:lpstr>J&amp;J Flour Cookie</vt:lpstr>
      <vt:lpstr>Jennie-O - Turkey</vt:lpstr>
      <vt:lpstr>JTM Cheese Barrel</vt:lpstr>
      <vt:lpstr>JTM - Beef</vt:lpstr>
      <vt:lpstr>JTM - Pork</vt:lpstr>
      <vt:lpstr>JTM - Turkey thighs</vt:lpstr>
      <vt:lpstr>Kasas - Mozzarella</vt:lpstr>
      <vt:lpstr>Kraft Heinz - Tomato</vt:lpstr>
      <vt:lpstr>LOL - Cheese Barrel</vt:lpstr>
      <vt:lpstr>Maid-Rite - Beef</vt:lpstr>
      <vt:lpstr>Maid-Rite - Pork</vt:lpstr>
      <vt:lpstr>McCain - Potato</vt:lpstr>
      <vt:lpstr>McCain - Sw. Potato</vt:lpstr>
      <vt:lpstr>MCI - Ched Cheese</vt:lpstr>
      <vt:lpstr>Michaels - Eggs</vt:lpstr>
      <vt:lpstr>Mickeys - Mozz Pt Skim &amp; ched.</vt:lpstr>
      <vt:lpstr>Nardone - Mozzarella</vt:lpstr>
      <vt:lpstr>National FG - Apples</vt:lpstr>
      <vt:lpstr>National FG - Pears</vt:lpstr>
      <vt:lpstr>National FG - Peaches</vt:lpstr>
      <vt:lpstr>Peterson - Apples</vt:lpstr>
      <vt:lpstr>Piazza, SA - Mozzarella</vt:lpstr>
      <vt:lpstr>Pilgrims Pride - Chicken LG</vt:lpstr>
      <vt:lpstr>Pilgrims Pride -Chicken SM</vt:lpstr>
      <vt:lpstr>Red Gold - Tomato</vt:lpstr>
      <vt:lpstr>Rich Chick - Chicken</vt:lpstr>
      <vt:lpstr>Rich Prod - Flour</vt:lpstr>
      <vt:lpstr>Rich Prod - Mozzarella</vt:lpstr>
      <vt:lpstr>S&amp;F - Mozz Pt Skim</vt:lpstr>
      <vt:lpstr>Schwans - Chicken Leg</vt:lpstr>
      <vt:lpstr>Schwans Flour</vt:lpstr>
      <vt:lpstr>Schwans Mozzarella</vt:lpstr>
      <vt:lpstr>Schwans Tomato</vt:lpstr>
      <vt:lpstr>Simplot - Potato</vt:lpstr>
      <vt:lpstr>Simplot - SW. Potato</vt:lpstr>
      <vt:lpstr>Smuckers - Peanut</vt:lpstr>
      <vt:lpstr>Tabatchnick - Blueberries</vt:lpstr>
      <vt:lpstr>Tabatchnick - Cheese Barrel</vt:lpstr>
      <vt:lpstr>Tabatchnick - Strawberries</vt:lpstr>
      <vt:lpstr>Tasty Brands - Cheese Barrel</vt:lpstr>
      <vt:lpstr>Trident - Pollock</vt:lpstr>
      <vt:lpstr>Tyson - Beef</vt:lpstr>
      <vt:lpstr>Tyson - Chicken Lg</vt:lpstr>
      <vt:lpstr>Tyson - Mozzarella</vt:lpstr>
      <vt:lpstr>Yangs - Chicken legs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Liptak, Denise</dc:creator>
  <cp:lastModifiedBy>Liptak, Denise</cp:lastModifiedBy>
  <cp:lastPrinted>2019-12-09T14:53:28Z</cp:lastPrinted>
  <dcterms:created xsi:type="dcterms:W3CDTF">2018-11-28T19:36:59Z</dcterms:created>
  <dcterms:modified xsi:type="dcterms:W3CDTF">2020-12-30T13:46:31Z</dcterms:modified>
</cp:coreProperties>
</file>